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gapprd-my.sharepoint.com/personal/jgonzalez_dgapp_gob_do/Documents/DGAPP FINANZAS 2022/CONTABILIDAD COMPARTIDA/MATERIAL GASTABLE/"/>
    </mc:Choice>
  </mc:AlternateContent>
  <xr:revisionPtr revIDLastSave="0" documentId="8_{B7E9C79E-3856-482A-B890-C2D4DD0D0F11}" xr6:coauthVersionLast="47" xr6:coauthVersionMax="47" xr10:uidLastSave="{00000000-0000-0000-0000-000000000000}"/>
  <bookViews>
    <workbookView xWindow="-120" yWindow="-120" windowWidth="29040" windowHeight="16440" xr2:uid="{D52C32D0-7A9F-4E9A-8836-A57CAB924C72}"/>
  </bookViews>
  <sheets>
    <sheet name=" 202409 Ofic" sheetId="1" r:id="rId1"/>
  </sheets>
  <definedNames>
    <definedName name="_xlnm.Print_Titles" localSheetId="0">' 202409 Ofic'!$1:$10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20" i="1" l="1"/>
  <c r="Q120" i="1"/>
  <c r="H120" i="1"/>
  <c r="I120" i="1"/>
  <c r="J120" i="1"/>
  <c r="K120" i="1"/>
  <c r="L120" i="1"/>
  <c r="G120" i="1"/>
  <c r="H51" i="1" l="1"/>
  <c r="I51" i="1" s="1"/>
  <c r="K51" i="1"/>
  <c r="L51" i="1" s="1"/>
  <c r="I119" i="1" l="1"/>
  <c r="K119" i="1"/>
  <c r="L119" i="1" s="1"/>
  <c r="P119" i="1"/>
  <c r="Q119" i="1" s="1"/>
  <c r="P31" i="1"/>
  <c r="R119" i="1" l="1"/>
  <c r="P118" i="1"/>
  <c r="Q118" i="1" s="1"/>
  <c r="P116" i="1"/>
  <c r="Q116" i="1" s="1"/>
  <c r="P115" i="1"/>
  <c r="Q115" i="1" s="1"/>
  <c r="P112" i="1"/>
  <c r="Q112" i="1" s="1"/>
  <c r="P110" i="1"/>
  <c r="Q110" i="1" s="1"/>
  <c r="P107" i="1"/>
  <c r="Q107" i="1" s="1"/>
  <c r="P106" i="1"/>
  <c r="Q106" i="1" s="1"/>
  <c r="P105" i="1"/>
  <c r="Q105" i="1" s="1"/>
  <c r="P103" i="1"/>
  <c r="Q103" i="1" s="1"/>
  <c r="P102" i="1"/>
  <c r="Q102" i="1" s="1"/>
  <c r="P100" i="1"/>
  <c r="Q100" i="1" s="1"/>
  <c r="P99" i="1"/>
  <c r="Q99" i="1" s="1"/>
  <c r="P92" i="1"/>
  <c r="Q92" i="1" s="1"/>
  <c r="P91" i="1"/>
  <c r="Q91" i="1" s="1"/>
  <c r="P90" i="1"/>
  <c r="Q90" i="1" s="1"/>
  <c r="P89" i="1"/>
  <c r="Q89" i="1" s="1"/>
  <c r="P85" i="1"/>
  <c r="P84" i="1"/>
  <c r="Q84" i="1" s="1"/>
  <c r="P83" i="1"/>
  <c r="Q83" i="1" s="1"/>
  <c r="P78" i="1"/>
  <c r="Q78" i="1" s="1"/>
  <c r="P76" i="1"/>
  <c r="Q76" i="1" s="1"/>
  <c r="P75" i="1"/>
  <c r="Q75" i="1" s="1"/>
  <c r="P74" i="1"/>
  <c r="Q74" i="1" s="1"/>
  <c r="P73" i="1"/>
  <c r="Q73" i="1" s="1"/>
  <c r="P71" i="1"/>
  <c r="Q71" i="1" s="1"/>
  <c r="P70" i="1"/>
  <c r="P68" i="1"/>
  <c r="Q68" i="1" s="1"/>
  <c r="P67" i="1"/>
  <c r="Q67" i="1" s="1"/>
  <c r="P62" i="1"/>
  <c r="Q62" i="1" s="1"/>
  <c r="P59" i="1"/>
  <c r="Q59" i="1" s="1"/>
  <c r="P58" i="1"/>
  <c r="Q58" i="1" s="1"/>
  <c r="P57" i="1"/>
  <c r="Q57" i="1" s="1"/>
  <c r="P52" i="1"/>
  <c r="Q52" i="1" s="1"/>
  <c r="P51" i="1"/>
  <c r="P48" i="1"/>
  <c r="Q48" i="1" s="1"/>
  <c r="P46" i="1"/>
  <c r="Q46" i="1" s="1"/>
  <c r="P44" i="1"/>
  <c r="Q44" i="1" s="1"/>
  <c r="P43" i="1"/>
  <c r="Q43" i="1" s="1"/>
  <c r="P42" i="1"/>
  <c r="Q42" i="1" s="1"/>
  <c r="P41" i="1"/>
  <c r="Q41" i="1" s="1"/>
  <c r="P39" i="1"/>
  <c r="Q39" i="1" s="1"/>
  <c r="P38" i="1"/>
  <c r="Q38" i="1" s="1"/>
  <c r="P36" i="1"/>
  <c r="Q36" i="1" s="1"/>
  <c r="P35" i="1"/>
  <c r="Q35" i="1" s="1"/>
  <c r="P27" i="1"/>
  <c r="Q27" i="1" s="1"/>
  <c r="P26" i="1"/>
  <c r="Q26" i="1" s="1"/>
  <c r="P25" i="1"/>
  <c r="Q25" i="1" s="1"/>
  <c r="P23" i="1"/>
  <c r="Q23" i="1" s="1"/>
  <c r="P21" i="1"/>
  <c r="Q21" i="1" s="1"/>
  <c r="P20" i="1"/>
  <c r="P18" i="1"/>
  <c r="Q18" i="1" s="1"/>
  <c r="P17" i="1"/>
  <c r="Q17" i="1" s="1"/>
  <c r="P12" i="1"/>
  <c r="P11" i="1"/>
  <c r="Q11" i="1" s="1"/>
  <c r="P117" i="1"/>
  <c r="P114" i="1"/>
  <c r="Q114" i="1" s="1"/>
  <c r="P113" i="1"/>
  <c r="Q113" i="1" s="1"/>
  <c r="P111" i="1"/>
  <c r="Q111" i="1" s="1"/>
  <c r="P109" i="1"/>
  <c r="Q109" i="1" s="1"/>
  <c r="P108" i="1"/>
  <c r="Q108" i="1" s="1"/>
  <c r="P96" i="1"/>
  <c r="Q96" i="1" s="1"/>
  <c r="P95" i="1"/>
  <c r="Q95" i="1" s="1"/>
  <c r="P81" i="1"/>
  <c r="Q81" i="1" s="1"/>
  <c r="P80" i="1"/>
  <c r="Q80" i="1" s="1"/>
  <c r="P79" i="1"/>
  <c r="Q79" i="1" s="1"/>
  <c r="P69" i="1"/>
  <c r="Q69" i="1" s="1"/>
  <c r="P65" i="1"/>
  <c r="Q65" i="1" s="1"/>
  <c r="P64" i="1"/>
  <c r="Q64" i="1" s="1"/>
  <c r="P63" i="1"/>
  <c r="Q63" i="1" s="1"/>
  <c r="P61" i="1"/>
  <c r="Q61" i="1" s="1"/>
  <c r="P60" i="1"/>
  <c r="Q60" i="1" s="1"/>
  <c r="P53" i="1"/>
  <c r="Q53" i="1" s="1"/>
  <c r="P50" i="1"/>
  <c r="Q50" i="1" s="1"/>
  <c r="P49" i="1"/>
  <c r="Q49" i="1" s="1"/>
  <c r="P45" i="1"/>
  <c r="Q45" i="1" s="1"/>
  <c r="P34" i="1"/>
  <c r="Q34" i="1" s="1"/>
  <c r="P33" i="1"/>
  <c r="Q33" i="1" s="1"/>
  <c r="P30" i="1"/>
  <c r="P29" i="1"/>
  <c r="Q29" i="1" s="1"/>
  <c r="P28" i="1"/>
  <c r="Q28" i="1" s="1"/>
  <c r="P14" i="1"/>
  <c r="Q14" i="1" s="1"/>
  <c r="P13" i="1"/>
  <c r="Q13" i="1" s="1"/>
  <c r="K118" i="1"/>
  <c r="L118" i="1" s="1"/>
  <c r="R118" i="1" s="1"/>
  <c r="H118" i="1"/>
  <c r="I118" i="1" s="1"/>
  <c r="K117" i="1"/>
  <c r="L117" i="1" s="1"/>
  <c r="H117" i="1"/>
  <c r="I117" i="1" s="1"/>
  <c r="K116" i="1"/>
  <c r="L116" i="1" s="1"/>
  <c r="H116" i="1"/>
  <c r="I116" i="1" s="1"/>
  <c r="K115" i="1"/>
  <c r="L115" i="1" s="1"/>
  <c r="H115" i="1"/>
  <c r="I115" i="1" s="1"/>
  <c r="K114" i="1"/>
  <c r="L114" i="1" s="1"/>
  <c r="H114" i="1"/>
  <c r="I114" i="1" s="1"/>
  <c r="K113" i="1"/>
  <c r="L113" i="1" s="1"/>
  <c r="K112" i="1"/>
  <c r="L112" i="1" s="1"/>
  <c r="K111" i="1"/>
  <c r="L111" i="1" s="1"/>
  <c r="R111" i="1" s="1"/>
  <c r="H111" i="1"/>
  <c r="I111" i="1" s="1"/>
  <c r="K110" i="1"/>
  <c r="L110" i="1" s="1"/>
  <c r="H110" i="1"/>
  <c r="I110" i="1" s="1"/>
  <c r="K109" i="1"/>
  <c r="L109" i="1" s="1"/>
  <c r="H109" i="1"/>
  <c r="I109" i="1" s="1"/>
  <c r="K108" i="1"/>
  <c r="L108" i="1" s="1"/>
  <c r="H108" i="1"/>
  <c r="I108" i="1" s="1"/>
  <c r="K107" i="1"/>
  <c r="L107" i="1" s="1"/>
  <c r="H107" i="1"/>
  <c r="I107" i="1" s="1"/>
  <c r="K106" i="1"/>
  <c r="L106" i="1" s="1"/>
  <c r="K105" i="1"/>
  <c r="L105" i="1" s="1"/>
  <c r="R105" i="1" s="1"/>
  <c r="P104" i="1"/>
  <c r="Q104" i="1" s="1"/>
  <c r="K104" i="1"/>
  <c r="L104" i="1" s="1"/>
  <c r="K103" i="1"/>
  <c r="L103" i="1" s="1"/>
  <c r="H103" i="1"/>
  <c r="I103" i="1" s="1"/>
  <c r="K102" i="1"/>
  <c r="L102" i="1" s="1"/>
  <c r="H102" i="1"/>
  <c r="I102" i="1" s="1"/>
  <c r="P101" i="1"/>
  <c r="Q101" i="1" s="1"/>
  <c r="K101" i="1"/>
  <c r="L101" i="1" s="1"/>
  <c r="H101" i="1"/>
  <c r="I101" i="1" s="1"/>
  <c r="K100" i="1"/>
  <c r="L100" i="1" s="1"/>
  <c r="H100" i="1"/>
  <c r="I100" i="1" s="1"/>
  <c r="K99" i="1"/>
  <c r="L99" i="1" s="1"/>
  <c r="I99" i="1"/>
  <c r="P98" i="1"/>
  <c r="Q98" i="1" s="1"/>
  <c r="K98" i="1"/>
  <c r="L98" i="1" s="1"/>
  <c r="H98" i="1"/>
  <c r="I98" i="1" s="1"/>
  <c r="P97" i="1"/>
  <c r="Q97" i="1" s="1"/>
  <c r="K97" i="1"/>
  <c r="L97" i="1" s="1"/>
  <c r="H97" i="1"/>
  <c r="I97" i="1" s="1"/>
  <c r="K96" i="1"/>
  <c r="L96" i="1" s="1"/>
  <c r="H96" i="1"/>
  <c r="I96" i="1" s="1"/>
  <c r="K95" i="1"/>
  <c r="L95" i="1" s="1"/>
  <c r="H95" i="1"/>
  <c r="I95" i="1" s="1"/>
  <c r="P94" i="1"/>
  <c r="Q94" i="1" s="1"/>
  <c r="K94" i="1"/>
  <c r="L94" i="1" s="1"/>
  <c r="H94" i="1"/>
  <c r="I94" i="1" s="1"/>
  <c r="P93" i="1"/>
  <c r="Q93" i="1" s="1"/>
  <c r="K93" i="1"/>
  <c r="L93" i="1" s="1"/>
  <c r="H93" i="1"/>
  <c r="I93" i="1" s="1"/>
  <c r="K92" i="1"/>
  <c r="L92" i="1" s="1"/>
  <c r="H92" i="1"/>
  <c r="I92" i="1" s="1"/>
  <c r="K91" i="1"/>
  <c r="L91" i="1" s="1"/>
  <c r="H91" i="1"/>
  <c r="I91" i="1" s="1"/>
  <c r="K90" i="1"/>
  <c r="L90" i="1" s="1"/>
  <c r="H90" i="1"/>
  <c r="I90" i="1" s="1"/>
  <c r="K89" i="1"/>
  <c r="L89" i="1" s="1"/>
  <c r="H89" i="1"/>
  <c r="I89" i="1" s="1"/>
  <c r="P88" i="1"/>
  <c r="Q88" i="1" s="1"/>
  <c r="K88" i="1"/>
  <c r="L88" i="1" s="1"/>
  <c r="H88" i="1"/>
  <c r="I88" i="1" s="1"/>
  <c r="P87" i="1"/>
  <c r="Q87" i="1" s="1"/>
  <c r="K87" i="1"/>
  <c r="L87" i="1" s="1"/>
  <c r="H87" i="1"/>
  <c r="I87" i="1" s="1"/>
  <c r="P86" i="1"/>
  <c r="Q86" i="1" s="1"/>
  <c r="K86" i="1"/>
  <c r="L86" i="1" s="1"/>
  <c r="H86" i="1"/>
  <c r="I86" i="1" s="1"/>
  <c r="J85" i="1"/>
  <c r="K84" i="1"/>
  <c r="L84" i="1" s="1"/>
  <c r="H84" i="1"/>
  <c r="I84" i="1" s="1"/>
  <c r="K83" i="1"/>
  <c r="L83" i="1" s="1"/>
  <c r="H83" i="1"/>
  <c r="I83" i="1" s="1"/>
  <c r="P82" i="1"/>
  <c r="Q82" i="1" s="1"/>
  <c r="K82" i="1"/>
  <c r="L82" i="1" s="1"/>
  <c r="H82" i="1"/>
  <c r="I82" i="1" s="1"/>
  <c r="K81" i="1"/>
  <c r="L81" i="1" s="1"/>
  <c r="K80" i="1"/>
  <c r="L80" i="1" s="1"/>
  <c r="H80" i="1"/>
  <c r="I80" i="1" s="1"/>
  <c r="K79" i="1"/>
  <c r="L79" i="1" s="1"/>
  <c r="H79" i="1"/>
  <c r="I79" i="1" s="1"/>
  <c r="K78" i="1"/>
  <c r="L78" i="1" s="1"/>
  <c r="H78" i="1"/>
  <c r="I78" i="1" s="1"/>
  <c r="P77" i="1"/>
  <c r="Q77" i="1" s="1"/>
  <c r="K77" i="1"/>
  <c r="L77" i="1" s="1"/>
  <c r="H77" i="1"/>
  <c r="I77" i="1" s="1"/>
  <c r="K76" i="1"/>
  <c r="L76" i="1" s="1"/>
  <c r="H76" i="1"/>
  <c r="I76" i="1" s="1"/>
  <c r="K75" i="1"/>
  <c r="L75" i="1" s="1"/>
  <c r="H75" i="1"/>
  <c r="I75" i="1" s="1"/>
  <c r="K74" i="1"/>
  <c r="L74" i="1" s="1"/>
  <c r="H74" i="1"/>
  <c r="I74" i="1" s="1"/>
  <c r="K73" i="1"/>
  <c r="L73" i="1" s="1"/>
  <c r="H73" i="1"/>
  <c r="I73" i="1" s="1"/>
  <c r="P72" i="1"/>
  <c r="Q72" i="1" s="1"/>
  <c r="K72" i="1"/>
  <c r="L72" i="1" s="1"/>
  <c r="H72" i="1"/>
  <c r="I72" i="1" s="1"/>
  <c r="K71" i="1"/>
  <c r="L71" i="1" s="1"/>
  <c r="H71" i="1"/>
  <c r="I71" i="1" s="1"/>
  <c r="K70" i="1"/>
  <c r="L70" i="1" s="1"/>
  <c r="H70" i="1"/>
  <c r="I70" i="1" s="1"/>
  <c r="K69" i="1"/>
  <c r="L69" i="1" s="1"/>
  <c r="H69" i="1"/>
  <c r="I69" i="1" s="1"/>
  <c r="K68" i="1"/>
  <c r="L68" i="1" s="1"/>
  <c r="H68" i="1"/>
  <c r="I68" i="1" s="1"/>
  <c r="K67" i="1"/>
  <c r="L67" i="1" s="1"/>
  <c r="H67" i="1"/>
  <c r="I67" i="1" s="1"/>
  <c r="P66" i="1"/>
  <c r="Q66" i="1" s="1"/>
  <c r="K66" i="1"/>
  <c r="L66" i="1" s="1"/>
  <c r="H66" i="1"/>
  <c r="I66" i="1" s="1"/>
  <c r="K65" i="1"/>
  <c r="L65" i="1" s="1"/>
  <c r="H65" i="1"/>
  <c r="I65" i="1" s="1"/>
  <c r="K64" i="1"/>
  <c r="L64" i="1" s="1"/>
  <c r="H64" i="1"/>
  <c r="I64" i="1" s="1"/>
  <c r="K63" i="1"/>
  <c r="L63" i="1" s="1"/>
  <c r="H63" i="1"/>
  <c r="I63" i="1" s="1"/>
  <c r="K62" i="1"/>
  <c r="L62" i="1" s="1"/>
  <c r="H62" i="1"/>
  <c r="I62" i="1" s="1"/>
  <c r="K61" i="1"/>
  <c r="L61" i="1" s="1"/>
  <c r="H61" i="1"/>
  <c r="I61" i="1" s="1"/>
  <c r="K60" i="1"/>
  <c r="L60" i="1" s="1"/>
  <c r="H60" i="1"/>
  <c r="I60" i="1" s="1"/>
  <c r="K59" i="1"/>
  <c r="L59" i="1" s="1"/>
  <c r="H59" i="1"/>
  <c r="I59" i="1" s="1"/>
  <c r="K58" i="1"/>
  <c r="L58" i="1" s="1"/>
  <c r="H58" i="1"/>
  <c r="I58" i="1" s="1"/>
  <c r="K57" i="1"/>
  <c r="L57" i="1" s="1"/>
  <c r="R57" i="1" s="1"/>
  <c r="H57" i="1"/>
  <c r="I57" i="1" s="1"/>
  <c r="P56" i="1"/>
  <c r="Q56" i="1" s="1"/>
  <c r="K56" i="1"/>
  <c r="L56" i="1" s="1"/>
  <c r="H56" i="1"/>
  <c r="I56" i="1" s="1"/>
  <c r="P55" i="1"/>
  <c r="Q55" i="1" s="1"/>
  <c r="K55" i="1"/>
  <c r="L55" i="1" s="1"/>
  <c r="H55" i="1"/>
  <c r="I55" i="1" s="1"/>
  <c r="P54" i="1"/>
  <c r="Q54" i="1" s="1"/>
  <c r="K54" i="1"/>
  <c r="L54" i="1" s="1"/>
  <c r="H54" i="1"/>
  <c r="I54" i="1" s="1"/>
  <c r="K53" i="1"/>
  <c r="L53" i="1" s="1"/>
  <c r="H53" i="1"/>
  <c r="I53" i="1" s="1"/>
  <c r="K52" i="1"/>
  <c r="L52" i="1" s="1"/>
  <c r="R52" i="1" s="1"/>
  <c r="H52" i="1"/>
  <c r="I52" i="1" s="1"/>
  <c r="L50" i="1"/>
  <c r="I50" i="1"/>
  <c r="K49" i="1"/>
  <c r="L49" i="1" s="1"/>
  <c r="H49" i="1"/>
  <c r="I49" i="1" s="1"/>
  <c r="K48" i="1"/>
  <c r="L48" i="1" s="1"/>
  <c r="H48" i="1"/>
  <c r="I48" i="1" s="1"/>
  <c r="P47" i="1"/>
  <c r="Q47" i="1" s="1"/>
  <c r="K47" i="1"/>
  <c r="L47" i="1" s="1"/>
  <c r="H47" i="1"/>
  <c r="I47" i="1" s="1"/>
  <c r="K46" i="1"/>
  <c r="L46" i="1" s="1"/>
  <c r="H46" i="1"/>
  <c r="I46" i="1" s="1"/>
  <c r="K45" i="1"/>
  <c r="L45" i="1" s="1"/>
  <c r="H45" i="1"/>
  <c r="I45" i="1" s="1"/>
  <c r="K44" i="1"/>
  <c r="L44" i="1" s="1"/>
  <c r="H44" i="1"/>
  <c r="I44" i="1" s="1"/>
  <c r="K43" i="1"/>
  <c r="L43" i="1" s="1"/>
  <c r="H43" i="1"/>
  <c r="I43" i="1" s="1"/>
  <c r="K42" i="1"/>
  <c r="L42" i="1" s="1"/>
  <c r="H42" i="1"/>
  <c r="I42" i="1" s="1"/>
  <c r="K41" i="1"/>
  <c r="L41" i="1" s="1"/>
  <c r="H41" i="1"/>
  <c r="I41" i="1" s="1"/>
  <c r="P40" i="1"/>
  <c r="Q40" i="1" s="1"/>
  <c r="K40" i="1"/>
  <c r="L40" i="1" s="1"/>
  <c r="R40" i="1" s="1"/>
  <c r="H40" i="1"/>
  <c r="I40" i="1" s="1"/>
  <c r="K39" i="1"/>
  <c r="L39" i="1" s="1"/>
  <c r="R39" i="1" s="1"/>
  <c r="H39" i="1"/>
  <c r="I39" i="1" s="1"/>
  <c r="K38" i="1"/>
  <c r="L38" i="1" s="1"/>
  <c r="H38" i="1"/>
  <c r="I38" i="1" s="1"/>
  <c r="P37" i="1"/>
  <c r="Q37" i="1" s="1"/>
  <c r="K37" i="1"/>
  <c r="L37" i="1" s="1"/>
  <c r="H37" i="1"/>
  <c r="I37" i="1" s="1"/>
  <c r="K36" i="1"/>
  <c r="L36" i="1" s="1"/>
  <c r="H36" i="1"/>
  <c r="I36" i="1" s="1"/>
  <c r="K35" i="1"/>
  <c r="L35" i="1" s="1"/>
  <c r="H35" i="1"/>
  <c r="I35" i="1" s="1"/>
  <c r="K34" i="1"/>
  <c r="L34" i="1" s="1"/>
  <c r="H34" i="1"/>
  <c r="I34" i="1" s="1"/>
  <c r="K33" i="1"/>
  <c r="L33" i="1" s="1"/>
  <c r="H33" i="1"/>
  <c r="I33" i="1" s="1"/>
  <c r="P32" i="1"/>
  <c r="Q32" i="1" s="1"/>
  <c r="K32" i="1"/>
  <c r="L32" i="1" s="1"/>
  <c r="H32" i="1"/>
  <c r="I32" i="1" s="1"/>
  <c r="Q31" i="1"/>
  <c r="K31" i="1"/>
  <c r="L31" i="1" s="1"/>
  <c r="R31" i="1" s="1"/>
  <c r="K30" i="1"/>
  <c r="L30" i="1" s="1"/>
  <c r="H30" i="1"/>
  <c r="I30" i="1" s="1"/>
  <c r="K29" i="1"/>
  <c r="L29" i="1" s="1"/>
  <c r="H29" i="1"/>
  <c r="I29" i="1" s="1"/>
  <c r="K28" i="1"/>
  <c r="L28" i="1" s="1"/>
  <c r="H28" i="1"/>
  <c r="I28" i="1" s="1"/>
  <c r="K27" i="1"/>
  <c r="L27" i="1" s="1"/>
  <c r="H27" i="1"/>
  <c r="I27" i="1" s="1"/>
  <c r="K26" i="1"/>
  <c r="L26" i="1" s="1"/>
  <c r="H26" i="1"/>
  <c r="I26" i="1" s="1"/>
  <c r="K25" i="1"/>
  <c r="L25" i="1" s="1"/>
  <c r="H25" i="1"/>
  <c r="I25" i="1" s="1"/>
  <c r="Q24" i="1"/>
  <c r="K24" i="1"/>
  <c r="L24" i="1" s="1"/>
  <c r="R24" i="1" s="1"/>
  <c r="K23" i="1"/>
  <c r="L23" i="1" s="1"/>
  <c r="H23" i="1"/>
  <c r="I23" i="1" s="1"/>
  <c r="P22" i="1"/>
  <c r="Q22" i="1" s="1"/>
  <c r="K22" i="1"/>
  <c r="L22" i="1" s="1"/>
  <c r="H22" i="1"/>
  <c r="I22" i="1" s="1"/>
  <c r="L21" i="1"/>
  <c r="I21" i="1"/>
  <c r="L20" i="1"/>
  <c r="I20" i="1"/>
  <c r="P19" i="1"/>
  <c r="Q19" i="1" s="1"/>
  <c r="L19" i="1"/>
  <c r="I19" i="1"/>
  <c r="L18" i="1"/>
  <c r="I18" i="1"/>
  <c r="L17" i="1"/>
  <c r="I17" i="1"/>
  <c r="P16" i="1"/>
  <c r="L16" i="1"/>
  <c r="I16" i="1"/>
  <c r="P15" i="1"/>
  <c r="Q15" i="1" s="1"/>
  <c r="K15" i="1"/>
  <c r="L15" i="1" s="1"/>
  <c r="H15" i="1"/>
  <c r="I15" i="1" s="1"/>
  <c r="K14" i="1"/>
  <c r="L14" i="1" s="1"/>
  <c r="H14" i="1"/>
  <c r="I14" i="1" s="1"/>
  <c r="K13" i="1"/>
  <c r="L13" i="1" s="1"/>
  <c r="H13" i="1"/>
  <c r="I13" i="1" s="1"/>
  <c r="K12" i="1"/>
  <c r="L12" i="1" s="1"/>
  <c r="H12" i="1"/>
  <c r="I12" i="1" s="1"/>
  <c r="K11" i="1"/>
  <c r="H11" i="1"/>
  <c r="R12" i="1" l="1"/>
  <c r="R28" i="1"/>
  <c r="R30" i="1"/>
  <c r="R53" i="1"/>
  <c r="R80" i="1"/>
  <c r="R21" i="1"/>
  <c r="R44" i="1"/>
  <c r="R94" i="1"/>
  <c r="R50" i="1"/>
  <c r="R43" i="1"/>
  <c r="R20" i="1"/>
  <c r="R32" i="1"/>
  <c r="R41" i="1"/>
  <c r="R73" i="1"/>
  <c r="R110" i="1"/>
  <c r="R62" i="1"/>
  <c r="R91" i="1"/>
  <c r="R33" i="1"/>
  <c r="R92" i="1"/>
  <c r="R81" i="1"/>
  <c r="R29" i="1"/>
  <c r="R35" i="1"/>
  <c r="R95" i="1"/>
  <c r="R67" i="1"/>
  <c r="R45" i="1"/>
  <c r="R89" i="1"/>
  <c r="R112" i="1"/>
  <c r="R23" i="1"/>
  <c r="R54" i="1"/>
  <c r="R68" i="1"/>
  <c r="R46" i="1"/>
  <c r="R70" i="1"/>
  <c r="R69" i="1"/>
  <c r="R18" i="1"/>
  <c r="R19" i="1"/>
  <c r="R56" i="1"/>
  <c r="R71" i="1"/>
  <c r="R78" i="1"/>
  <c r="R86" i="1"/>
  <c r="R107" i="1"/>
  <c r="R116" i="1"/>
  <c r="R17" i="1"/>
  <c r="R84" i="1"/>
  <c r="R34" i="1"/>
  <c r="R99" i="1"/>
  <c r="R49" i="1"/>
  <c r="R79" i="1"/>
  <c r="R114" i="1"/>
  <c r="R47" i="1"/>
  <c r="R64" i="1"/>
  <c r="R75" i="1"/>
  <c r="R96" i="1"/>
  <c r="R101" i="1"/>
  <c r="R108" i="1"/>
  <c r="R14" i="1"/>
  <c r="R113" i="1"/>
  <c r="R16" i="1"/>
  <c r="R55" i="1"/>
  <c r="R13" i="1"/>
  <c r="Q51" i="1"/>
  <c r="R51" i="1"/>
  <c r="R106" i="1"/>
  <c r="R63" i="1"/>
  <c r="R74" i="1"/>
  <c r="R90" i="1"/>
  <c r="R100" i="1"/>
  <c r="R15" i="1"/>
  <c r="R25" i="1"/>
  <c r="R115" i="1"/>
  <c r="R37" i="1"/>
  <c r="R42" i="1"/>
  <c r="R59" i="1"/>
  <c r="R65" i="1"/>
  <c r="R76" i="1"/>
  <c r="R82" i="1"/>
  <c r="R87" i="1"/>
  <c r="R97" i="1"/>
  <c r="R58" i="1"/>
  <c r="R48" i="1"/>
  <c r="R60" i="1"/>
  <c r="R66" i="1"/>
  <c r="R77" i="1"/>
  <c r="R93" i="1"/>
  <c r="R26" i="1"/>
  <c r="R102" i="1"/>
  <c r="R109" i="1"/>
  <c r="R27" i="1"/>
  <c r="R38" i="1"/>
  <c r="R72" i="1"/>
  <c r="R83" i="1"/>
  <c r="R88" i="1"/>
  <c r="R98" i="1"/>
  <c r="R103" i="1"/>
  <c r="R117" i="1"/>
  <c r="R36" i="1"/>
  <c r="R22" i="1"/>
  <c r="R61" i="1"/>
  <c r="R104" i="1"/>
  <c r="K85" i="1"/>
  <c r="L85" i="1" s="1"/>
  <c r="R85" i="1" s="1"/>
  <c r="Q85" i="1"/>
  <c r="H85" i="1"/>
  <c r="Q12" i="1"/>
  <c r="Q30" i="1"/>
  <c r="Q117" i="1"/>
  <c r="Q16" i="1"/>
  <c r="Q20" i="1"/>
  <c r="Q70" i="1"/>
  <c r="I11" i="1"/>
  <c r="L11" i="1"/>
  <c r="R11" i="1" s="1"/>
  <c r="I85" i="1" l="1"/>
</calcChain>
</file>

<file path=xl/sharedStrings.xml><?xml version="1.0" encoding="utf-8"?>
<sst xmlns="http://schemas.openxmlformats.org/spreadsheetml/2006/main" count="362" uniqueCount="256">
  <si>
    <t>Fecha de Adquisicion</t>
  </si>
  <si>
    <t>Fecha de Registro</t>
  </si>
  <si>
    <t>Descripcion</t>
  </si>
  <si>
    <t xml:space="preserve">Unidad de medida </t>
  </si>
  <si>
    <t>Codigo del Producto</t>
  </si>
  <si>
    <t>Tipo de ingreso</t>
  </si>
  <si>
    <t>Costo periodo anterior</t>
  </si>
  <si>
    <t>Costo actual del periodo</t>
  </si>
  <si>
    <t>Entradas</t>
  </si>
  <si>
    <t>Costo actual</t>
  </si>
  <si>
    <t>Libretas de rayas blancas</t>
  </si>
  <si>
    <t>unidad</t>
  </si>
  <si>
    <t>APPS-001</t>
  </si>
  <si>
    <t>Bandejas de escritorio color silver  de 2 o tres niveles  acero inoxidable</t>
  </si>
  <si>
    <t xml:space="preserve">unidad </t>
  </si>
  <si>
    <t>APPS-002</t>
  </si>
  <si>
    <t>Banderitas adhesivas (separadores de hojas)</t>
  </si>
  <si>
    <t>APPS-003</t>
  </si>
  <si>
    <t>Bandas de gomas</t>
  </si>
  <si>
    <t>caja</t>
  </si>
  <si>
    <t>APPS-004</t>
  </si>
  <si>
    <t>Banderitas adhesivas de señalizacion de firma</t>
  </si>
  <si>
    <t>APPS-005</t>
  </si>
  <si>
    <t xml:space="preserve">Boligrafos azules  </t>
  </si>
  <si>
    <t>APPS-006</t>
  </si>
  <si>
    <t>Exento</t>
  </si>
  <si>
    <t xml:space="preserve">Boligrafos azul Faber Castel 12/1 </t>
  </si>
  <si>
    <t>APPS-007</t>
  </si>
  <si>
    <t>Boligrafos negro Faber Castel 12/1</t>
  </si>
  <si>
    <t>APPS-008</t>
  </si>
  <si>
    <t>Boligrafos negros</t>
  </si>
  <si>
    <t>APPS-009</t>
  </si>
  <si>
    <t>Boligrafos tipo felpa núm. 0.7 azul</t>
  </si>
  <si>
    <t>APPS-010</t>
  </si>
  <si>
    <t>Boligrafos tipo felpa núm. 0.7 negro</t>
  </si>
  <si>
    <t>APPS-011</t>
  </si>
  <si>
    <t>Borrador de pizarra</t>
  </si>
  <si>
    <t>APPS-012</t>
  </si>
  <si>
    <t>Botas de seguridad</t>
  </si>
  <si>
    <t>APPS-013</t>
  </si>
  <si>
    <t>Zafacón aluminio gris tamaño 26 x 20</t>
  </si>
  <si>
    <t>APPS-014</t>
  </si>
  <si>
    <t>Carpetas blancas 2 Pulg. tres hoyos</t>
  </si>
  <si>
    <t>Caja</t>
  </si>
  <si>
    <t>APPS-015</t>
  </si>
  <si>
    <t>Calculadora electrica</t>
  </si>
  <si>
    <t>APPS-016</t>
  </si>
  <si>
    <t>Calculadora de mano</t>
  </si>
  <si>
    <t>APPS-017</t>
  </si>
  <si>
    <t>Cinta adhesiva doble cara transparente para cartas</t>
  </si>
  <si>
    <t>APPS-018</t>
  </si>
  <si>
    <t>Cinta adhesiva para dispensador (tape it)</t>
  </si>
  <si>
    <t>APPS-019</t>
  </si>
  <si>
    <t>Cinta doble cara clear 3/4</t>
  </si>
  <si>
    <t>APPS-020</t>
  </si>
  <si>
    <t>Zafacón plástico negro tamaño 295x205x300 mm</t>
  </si>
  <si>
    <t>APPS-021</t>
  </si>
  <si>
    <t>Clips de papel grandes 10/1</t>
  </si>
  <si>
    <t>APPS-022</t>
  </si>
  <si>
    <t>Clips de papel pequenos 10/1</t>
  </si>
  <si>
    <t>APPS-023</t>
  </si>
  <si>
    <t>Clips metalico Billetero 51mm</t>
  </si>
  <si>
    <t>APPS-024</t>
  </si>
  <si>
    <t>Corrector de lapicero</t>
  </si>
  <si>
    <t>APPS-026</t>
  </si>
  <si>
    <t>Dispensadores de tape it</t>
  </si>
  <si>
    <t>APPS-027</t>
  </si>
  <si>
    <t>Destornilladores de estria electrico</t>
  </si>
  <si>
    <t>APPS-028</t>
  </si>
  <si>
    <t>Extension, de una entrada y una salida con sistema de tierra</t>
  </si>
  <si>
    <t>APPS-029</t>
  </si>
  <si>
    <t>Folder manila amarillos  tamaño  (8 1/2 x 11) 100/1</t>
  </si>
  <si>
    <t>APPS-030</t>
  </si>
  <si>
    <t>Folder Manila tamaño legal (8 1/2 x 14) 100/1</t>
  </si>
  <si>
    <t>APPS-031</t>
  </si>
  <si>
    <t>Folder manila tamaño oficio (8 1/2 x 13) 100/1</t>
  </si>
  <si>
    <t>APPS-032</t>
  </si>
  <si>
    <t>Folder de presentacion azul (8 1/2 x 11) 25/1</t>
  </si>
  <si>
    <t>APPS-034</t>
  </si>
  <si>
    <t>Folders azules   (8 1/2 x 11) caja 100/1 100/1</t>
  </si>
  <si>
    <t>APPS-035</t>
  </si>
  <si>
    <t>Ganchos macho y hembra (broche para archivo )</t>
  </si>
  <si>
    <t>APPS-037</t>
  </si>
  <si>
    <t>Grapadora industrial de alto volumen de hojas</t>
  </si>
  <si>
    <t>APPS-039</t>
  </si>
  <si>
    <t>Grapadoras</t>
  </si>
  <si>
    <t>APPS-040</t>
  </si>
  <si>
    <t>Grapas</t>
  </si>
  <si>
    <t>APPS-041</t>
  </si>
  <si>
    <t>Grapas de 15/16 210 hojas</t>
  </si>
  <si>
    <t>APPS-042</t>
  </si>
  <si>
    <t>Labels para sobre color blanco  1 1/3” x 4”</t>
  </si>
  <si>
    <t>APPS-045</t>
  </si>
  <si>
    <t>Lapiz</t>
  </si>
  <si>
    <t>APPS-046</t>
  </si>
  <si>
    <t>Libretas de rayas amarillas</t>
  </si>
  <si>
    <t>APPS-048</t>
  </si>
  <si>
    <t>Libretas de rayas de anotar (institucional)</t>
  </si>
  <si>
    <t>APPS-049</t>
  </si>
  <si>
    <t>Lupa</t>
  </si>
  <si>
    <t>APPS-050</t>
  </si>
  <si>
    <t>Libros record</t>
  </si>
  <si>
    <t>APPS-051</t>
  </si>
  <si>
    <t>Marcadores permanente Azul</t>
  </si>
  <si>
    <t>APPS-052</t>
  </si>
  <si>
    <t>Marcadores permanente verde</t>
  </si>
  <si>
    <t>APPS-053</t>
  </si>
  <si>
    <t>Marcadores permanente rojo</t>
  </si>
  <si>
    <t>APPS-054</t>
  </si>
  <si>
    <t>Marcadores permanente negro</t>
  </si>
  <si>
    <t>APPS-055</t>
  </si>
  <si>
    <t>Marcadores de pizarra azul</t>
  </si>
  <si>
    <t>APPS-056</t>
  </si>
  <si>
    <t xml:space="preserve">Marcadores de pizarra negros </t>
  </si>
  <si>
    <t>APPS-057</t>
  </si>
  <si>
    <t>Marcadores de pizarra rojo</t>
  </si>
  <si>
    <t>APPS-058</t>
  </si>
  <si>
    <t>Marcadores de pizarra verde</t>
  </si>
  <si>
    <t>APPS-059</t>
  </si>
  <si>
    <t>Notas adhesivas varios colores  medianas (post it)</t>
  </si>
  <si>
    <t>APPS-062</t>
  </si>
  <si>
    <t>APPS-063</t>
  </si>
  <si>
    <t>Pendaflex para archivos    8 ½ x 11</t>
  </si>
  <si>
    <t>APPS-064</t>
  </si>
  <si>
    <t>Perforadora de 2 hoyos</t>
  </si>
  <si>
    <t>APPS-065</t>
  </si>
  <si>
    <t>Perforadora de 3 hoyos</t>
  </si>
  <si>
    <t>APPS-066</t>
  </si>
  <si>
    <t>Pizzarra 24x26  corcho de madera (mural)</t>
  </si>
  <si>
    <t>APPS-067</t>
  </si>
  <si>
    <t>Pilas recargables duracell AA</t>
  </si>
  <si>
    <t>APPS-068</t>
  </si>
  <si>
    <t>Pilas recargables duracell AAA</t>
  </si>
  <si>
    <t>APPS-069</t>
  </si>
  <si>
    <t>Pizarra para marcadores con marco de metal 48x72</t>
  </si>
  <si>
    <t>APPS-070</t>
  </si>
  <si>
    <t>Porta clips  silver, acero inoxidable</t>
  </si>
  <si>
    <t>APPS-072</t>
  </si>
  <si>
    <t>Porta lapiz tipo vaso metal</t>
  </si>
  <si>
    <t>APPS-073</t>
  </si>
  <si>
    <t>Protectores de hojas transparentes (para carpetas)</t>
  </si>
  <si>
    <t>paquete</t>
  </si>
  <si>
    <t>APPS-074</t>
  </si>
  <si>
    <t xml:space="preserve">Reglas </t>
  </si>
  <si>
    <t>APPS-075</t>
  </si>
  <si>
    <t xml:space="preserve">Regleta electrica de 6 entradas </t>
  </si>
  <si>
    <t>APPS-076</t>
  </si>
  <si>
    <t>Resaltadores amarillos</t>
  </si>
  <si>
    <t>APPS-077</t>
  </si>
  <si>
    <t xml:space="preserve">Resaltadores colores varios </t>
  </si>
  <si>
    <t>APPS-078</t>
  </si>
  <si>
    <t>Resma papel 8 1/2 x 11</t>
  </si>
  <si>
    <t xml:space="preserve">resmas </t>
  </si>
  <si>
    <t>APPS-079</t>
  </si>
  <si>
    <t>Resma papel 8 1/2 x 13</t>
  </si>
  <si>
    <t>APPS-080</t>
  </si>
  <si>
    <t>Resma papel 8 1/2 x 14</t>
  </si>
  <si>
    <t>APPS-081</t>
  </si>
  <si>
    <t xml:space="preserve">Saca grapas </t>
  </si>
  <si>
    <t>APPS-082</t>
  </si>
  <si>
    <t>Saca puntas electrico</t>
  </si>
  <si>
    <t>APPS-083</t>
  </si>
  <si>
    <t>Separadores de carpetas 1/2x11 de 3 hoyos</t>
  </si>
  <si>
    <t>APPS-084</t>
  </si>
  <si>
    <t>Sobre manila pequeño 500/1</t>
  </si>
  <si>
    <t>APPS-085</t>
  </si>
  <si>
    <t>Sobre manila (9 x 12) 500/1</t>
  </si>
  <si>
    <t>APPS-086</t>
  </si>
  <si>
    <t>Sobre manila (10 x 13) 500/1</t>
  </si>
  <si>
    <t>APPS-087</t>
  </si>
  <si>
    <t>Sobre Manilas 8 1/2 x 11 500/1</t>
  </si>
  <si>
    <t>APPS-088</t>
  </si>
  <si>
    <t>Guillotina de metal</t>
  </si>
  <si>
    <t>APPS-090</t>
  </si>
  <si>
    <t>Tablas para sujetar hojas</t>
  </si>
  <si>
    <t>APPS-092</t>
  </si>
  <si>
    <t>Tachuelas</t>
  </si>
  <si>
    <t>cajas</t>
  </si>
  <si>
    <t>APPS-093</t>
  </si>
  <si>
    <t>Tijeras</t>
  </si>
  <si>
    <t>APPS-094</t>
  </si>
  <si>
    <t>tinta azul para sellos</t>
  </si>
  <si>
    <t>APPS-095</t>
  </si>
  <si>
    <t>Tinta Epson 504 amarillo</t>
  </si>
  <si>
    <t>APPS-096</t>
  </si>
  <si>
    <t>Tinta Epson 504 cyan</t>
  </si>
  <si>
    <t>APPS-097</t>
  </si>
  <si>
    <t>Tinta Epson 504 magenta</t>
  </si>
  <si>
    <t>APPS-098</t>
  </si>
  <si>
    <t>Tinta Epson 504 negro</t>
  </si>
  <si>
    <t>APPS-099</t>
  </si>
  <si>
    <t>tinta roja para sellos</t>
  </si>
  <si>
    <t>APPS-100</t>
  </si>
  <si>
    <t>Zafacón aluminio gris tamaño 27 x 25</t>
  </si>
  <si>
    <t>APPS-101</t>
  </si>
  <si>
    <t xml:space="preserve">Cera/contadora hojas </t>
  </si>
  <si>
    <t>APPS-102</t>
  </si>
  <si>
    <t>Rollos de papel p/ ploter 24x32</t>
  </si>
  <si>
    <t>APPS-103</t>
  </si>
  <si>
    <t>Hojas para ploter 11x17</t>
  </si>
  <si>
    <t>APPS-104</t>
  </si>
  <si>
    <t>Caja de folder manila 8.5x11</t>
  </si>
  <si>
    <t>APPS-106</t>
  </si>
  <si>
    <t>Carpetas blancas 1 Pulg. tres hoyos</t>
  </si>
  <si>
    <t>APPS-107</t>
  </si>
  <si>
    <t>Carpeta para archivos con gancho tipo carta</t>
  </si>
  <si>
    <t>APPS-108</t>
  </si>
  <si>
    <t>Carpeta para archivos con gancho tipo oficio</t>
  </si>
  <si>
    <t>APPS-109</t>
  </si>
  <si>
    <t>Clip billetero 15mm 12/1</t>
  </si>
  <si>
    <t>APPS-110</t>
  </si>
  <si>
    <t>Clip billetero 19mm 12/1</t>
  </si>
  <si>
    <t>APPS-111</t>
  </si>
  <si>
    <t>Clip billetero 25mm 12/1</t>
  </si>
  <si>
    <t>APPS-112</t>
  </si>
  <si>
    <t>Clip billetero 32mm 12/1</t>
  </si>
  <si>
    <t>APPS-113</t>
  </si>
  <si>
    <t>Clip billetero 41mm 12/1</t>
  </si>
  <si>
    <t>APPS-114</t>
  </si>
  <si>
    <t>APPS-115</t>
  </si>
  <si>
    <t>Pegamento transparente UHU liquido 125 ml</t>
  </si>
  <si>
    <t>APPS-116</t>
  </si>
  <si>
    <t>Rollo de papel para sumadora</t>
  </si>
  <si>
    <t>APPS-117</t>
  </si>
  <si>
    <t>Folder plastico con gancho 12/1</t>
  </si>
  <si>
    <t>Paquete</t>
  </si>
  <si>
    <t>APPS-120</t>
  </si>
  <si>
    <t>Cinta de empaque 2x90</t>
  </si>
  <si>
    <t>APPS-121</t>
  </si>
  <si>
    <t>Memoria USB 32GB</t>
  </si>
  <si>
    <t>APPS-122</t>
  </si>
  <si>
    <t>Trituradora de papel</t>
  </si>
  <si>
    <t>Preparado por:</t>
  </si>
  <si>
    <t>Revisado:</t>
  </si>
  <si>
    <t>Isael Montilla</t>
  </si>
  <si>
    <t>Franchesca La Paix</t>
  </si>
  <si>
    <t>Enc. de Almacen</t>
  </si>
  <si>
    <t>Analista Financiera</t>
  </si>
  <si>
    <t xml:space="preserve">        </t>
  </si>
  <si>
    <t xml:space="preserve">Costo de compra </t>
  </si>
  <si>
    <t>Imp.</t>
  </si>
  <si>
    <t>Costo con Imp.</t>
  </si>
  <si>
    <t>Costo actual con imp.</t>
  </si>
  <si>
    <t>EXISTENCIAS</t>
  </si>
  <si>
    <t>Inicial</t>
  </si>
  <si>
    <t>Salidas</t>
  </si>
  <si>
    <t>Actual</t>
  </si>
  <si>
    <t>Valor sin ITBIS</t>
  </si>
  <si>
    <t>Valor con ITBIS</t>
  </si>
  <si>
    <t>APPS-123</t>
  </si>
  <si>
    <t>APPS-025</t>
  </si>
  <si>
    <t>Liquido p/ borrar pizarra blanca</t>
  </si>
  <si>
    <t xml:space="preserve"> </t>
  </si>
  <si>
    <t>Partition folder azul 10/1 (Folders para archivo con macho y hembra)</t>
  </si>
  <si>
    <t>INVENTARIO SUMINISTRO DE OFICINA AL 30 DE SEPTIEMBRE 2024</t>
  </si>
  <si>
    <t>Zafacón para baño mediano 15 lit. con tapa y pedal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</si>
</sst>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d\-mmm\-yyyy;@"/>
  </numFmts>
  <fonts count="2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4" tint="-0.499984740745262"/>
      <name val="Aptos Narrow"/>
      <family val="2"/>
      <scheme val="minor"/>
    </font>
    <font>
      <b/>
      <sz val="9"/>
      <color theme="4" tint="-0.499984740745262"/>
      <name val="Aptos Narrow"/>
      <family val="2"/>
      <scheme val="minor"/>
    </font>
    <font>
      <b/>
      <sz val="8"/>
      <color theme="4" tint="-0.499984740745262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0"/>
      <color rgb="FF000000"/>
      <name val="Calibri Light"/>
      <family val="2"/>
    </font>
    <font>
      <b/>
      <sz val="9"/>
      <color rgb="FF000000"/>
      <name val="Calibri Light"/>
      <family val="2"/>
    </font>
    <font>
      <sz val="8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color rgb="FF000000"/>
      <name val="Calibri Light"/>
      <family val="2"/>
    </font>
    <font>
      <sz val="11"/>
      <name val="Aptos Narrow"/>
      <family val="2"/>
      <scheme val="minor"/>
    </font>
    <font>
      <sz val="10"/>
      <name val="Aptos Narrow"/>
      <family val="2"/>
      <scheme val="minor"/>
    </font>
    <font>
      <sz val="10"/>
      <name val="Calibri Light"/>
      <family val="2"/>
    </font>
    <font>
      <b/>
      <sz val="9"/>
      <name val="Calibri Light"/>
      <family val="2"/>
    </font>
    <font>
      <sz val="8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0"/>
      <color rgb="FF000000"/>
      <name val="Calibri Light"/>
      <family val="2"/>
    </font>
    <font>
      <b/>
      <sz val="11"/>
      <color theme="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4"/>
      <color theme="4" tint="-0.499984740745262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left" vertical="center"/>
    </xf>
    <xf numFmtId="0" fontId="15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0" fillId="3" borderId="0" xfId="0" applyFill="1"/>
    <xf numFmtId="0" fontId="15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/>
    <xf numFmtId="0" fontId="6" fillId="2" borderId="2" xfId="0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164" fontId="11" fillId="0" borderId="7" xfId="0" applyNumberFormat="1" applyFont="1" applyBorder="1" applyAlignment="1">
      <alignment horizontal="center" vertical="center"/>
    </xf>
    <xf numFmtId="164" fontId="14" fillId="0" borderId="7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7" fillId="0" borderId="8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7" fillId="0" borderId="7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9" fillId="0" borderId="9" xfId="0" applyFont="1" applyBorder="1" applyAlignment="1">
      <alignment horizontal="center" vertical="center"/>
    </xf>
    <xf numFmtId="0" fontId="0" fillId="3" borderId="0" xfId="0" applyFill="1" applyAlignment="1">
      <alignment vertical="center"/>
    </xf>
    <xf numFmtId="14" fontId="0" fillId="0" borderId="9" xfId="0" applyNumberFormat="1" applyBorder="1" applyAlignment="1">
      <alignment vertical="center"/>
    </xf>
    <xf numFmtId="14" fontId="0" fillId="0" borderId="7" xfId="0" applyNumberForma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39" fontId="10" fillId="0" borderId="9" xfId="0" applyNumberFormat="1" applyFont="1" applyBorder="1" applyAlignment="1">
      <alignment horizontal="right" vertical="center"/>
    </xf>
    <xf numFmtId="39" fontId="10" fillId="0" borderId="7" xfId="0" applyNumberFormat="1" applyFont="1" applyBorder="1" applyAlignment="1">
      <alignment horizontal="right" vertical="center"/>
    </xf>
    <xf numFmtId="39" fontId="10" fillId="3" borderId="7" xfId="0" applyNumberFormat="1" applyFont="1" applyFill="1" applyBorder="1" applyAlignment="1">
      <alignment horizontal="right" vertical="center"/>
    </xf>
    <xf numFmtId="39" fontId="11" fillId="3" borderId="7" xfId="0" applyNumberFormat="1" applyFont="1" applyFill="1" applyBorder="1" applyAlignment="1">
      <alignment horizontal="right" vertical="center"/>
    </xf>
    <xf numFmtId="39" fontId="0" fillId="0" borderId="7" xfId="0" applyNumberFormat="1" applyBorder="1" applyAlignment="1">
      <alignment horizontal="right" vertical="center"/>
    </xf>
    <xf numFmtId="39" fontId="14" fillId="3" borderId="7" xfId="0" applyNumberFormat="1" applyFont="1" applyFill="1" applyBorder="1" applyAlignment="1">
      <alignment horizontal="right" vertical="center"/>
    </xf>
    <xf numFmtId="39" fontId="14" fillId="0" borderId="7" xfId="0" applyNumberFormat="1" applyFont="1" applyBorder="1" applyAlignment="1">
      <alignment horizontal="right" vertical="center"/>
    </xf>
    <xf numFmtId="39" fontId="10" fillId="3" borderId="9" xfId="0" applyNumberFormat="1" applyFont="1" applyFill="1" applyBorder="1" applyAlignment="1">
      <alignment horizontal="right" vertical="center"/>
    </xf>
    <xf numFmtId="39" fontId="10" fillId="3" borderId="9" xfId="0" applyNumberFormat="1" applyFont="1" applyFill="1" applyBorder="1" applyAlignment="1">
      <alignment horizontal="right" vertical="center" wrapText="1"/>
    </xf>
    <xf numFmtId="39" fontId="10" fillId="0" borderId="9" xfId="0" applyNumberFormat="1" applyFont="1" applyBorder="1" applyAlignment="1">
      <alignment horizontal="right" vertical="center" wrapText="1"/>
    </xf>
    <xf numFmtId="39" fontId="2" fillId="0" borderId="10" xfId="0" applyNumberFormat="1" applyFont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39" fontId="14" fillId="0" borderId="9" xfId="0" applyNumberFormat="1" applyFont="1" applyBorder="1" applyAlignment="1">
      <alignment horizontal="right" vertical="center"/>
    </xf>
    <xf numFmtId="39" fontId="14" fillId="3" borderId="9" xfId="0" applyNumberFormat="1" applyFont="1" applyFill="1" applyBorder="1" applyAlignment="1">
      <alignment horizontal="right" vertical="center"/>
    </xf>
    <xf numFmtId="39" fontId="14" fillId="3" borderId="9" xfId="0" applyNumberFormat="1" applyFont="1" applyFill="1" applyBorder="1" applyAlignment="1">
      <alignment horizontal="right" vertical="center" wrapText="1"/>
    </xf>
    <xf numFmtId="0" fontId="22" fillId="0" borderId="0" xfId="0" applyFont="1" applyAlignment="1">
      <alignment horizontal="center"/>
    </xf>
    <xf numFmtId="164" fontId="21" fillId="2" borderId="1" xfId="0" applyNumberFormat="1" applyFont="1" applyFill="1" applyBorder="1" applyAlignment="1">
      <alignment horizontal="center" vertical="center" wrapText="1"/>
    </xf>
    <xf numFmtId="164" fontId="21" fillId="2" borderId="6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6" fillId="2" borderId="7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242456</xdr:colOff>
      <xdr:row>0</xdr:row>
      <xdr:rowOff>0</xdr:rowOff>
    </xdr:from>
    <xdr:to>
      <xdr:col>8</xdr:col>
      <xdr:colOff>644118</xdr:colOff>
      <xdr:row>5</xdr:row>
      <xdr:rowOff>177823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705E7E-3502-4136-AB11-6DA2084E1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6481" y="0"/>
          <a:ext cx="2182837" cy="11303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E8988-449E-4E5A-B4DC-67E7A1224729}">
  <sheetPr>
    <pageSetUpPr fitToPage="1"/>
  </sheetPr>
  <dimension ref="A7:U138"/>
  <sheetViews>
    <sheetView tabSelected="1" zoomScaleNormal="100" workbookViewId="0">
      <selection activeCell="E123" sqref="E123"/>
    </sheetView>
  </sheetViews>
  <sheetFormatPr baseColWidth="10" defaultRowHeight="15" x14ac:dyDescent="0.25"/>
  <cols>
    <col min="1" max="2" width="11" style="20" bestFit="1" customWidth="1"/>
    <col min="3" max="3" width="41" customWidth="1"/>
    <col min="4" max="4" width="9.5703125" style="35" customWidth="1"/>
    <col min="5" max="5" width="10.28515625" style="36" customWidth="1"/>
    <col min="6" max="6" width="8" style="13" customWidth="1"/>
    <col min="7" max="7" width="9.85546875" customWidth="1"/>
    <col min="8" max="8" width="8.85546875" customWidth="1"/>
    <col min="9" max="10" width="9.85546875" customWidth="1"/>
    <col min="11" max="11" width="8.85546875" customWidth="1"/>
    <col min="12" max="12" width="9.85546875" customWidth="1"/>
    <col min="13" max="13" width="6.7109375" style="35" customWidth="1"/>
    <col min="14" max="14" width="7.85546875" style="35" customWidth="1"/>
    <col min="15" max="15" width="9.140625" style="35" customWidth="1"/>
    <col min="16" max="16" width="7" style="35" bestFit="1" customWidth="1"/>
    <col min="17" max="18" width="10.85546875" bestFit="1" customWidth="1"/>
  </cols>
  <sheetData>
    <row r="7" spans="1:18" ht="18.75" x14ac:dyDescent="0.3">
      <c r="A7" s="58" t="s">
        <v>254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</row>
    <row r="8" spans="1:18" ht="5.0999999999999996" customHeight="1" x14ac:dyDescent="0.35">
      <c r="A8" s="17"/>
      <c r="B8" s="17"/>
      <c r="C8" s="1"/>
      <c r="D8" s="31"/>
      <c r="E8" s="32"/>
      <c r="F8" s="2"/>
      <c r="G8" s="1"/>
      <c r="H8" s="1"/>
      <c r="I8" s="1"/>
      <c r="J8" s="1"/>
      <c r="K8" s="1"/>
      <c r="L8" s="1"/>
      <c r="M8" s="31"/>
      <c r="N8" s="31"/>
      <c r="O8" s="31"/>
      <c r="P8" s="31"/>
      <c r="Q8" s="1"/>
      <c r="R8" s="1"/>
    </row>
    <row r="9" spans="1:18" ht="15.75" customHeight="1" x14ac:dyDescent="0.25">
      <c r="A9" s="59" t="s">
        <v>0</v>
      </c>
      <c r="B9" s="61" t="s">
        <v>1</v>
      </c>
      <c r="C9" s="63" t="s">
        <v>2</v>
      </c>
      <c r="D9" s="65" t="s">
        <v>3</v>
      </c>
      <c r="E9" s="65" t="s">
        <v>4</v>
      </c>
      <c r="F9" s="65" t="s">
        <v>5</v>
      </c>
      <c r="G9" s="67" t="s">
        <v>6</v>
      </c>
      <c r="H9" s="68"/>
      <c r="I9" s="69"/>
      <c r="J9" s="67" t="s">
        <v>7</v>
      </c>
      <c r="K9" s="68"/>
      <c r="L9" s="69"/>
      <c r="M9" s="70" t="s">
        <v>243</v>
      </c>
      <c r="N9" s="71"/>
      <c r="O9" s="71"/>
      <c r="P9" s="71"/>
      <c r="Q9" s="71"/>
      <c r="R9" s="72"/>
    </row>
    <row r="10" spans="1:18" ht="47.25" customHeight="1" x14ac:dyDescent="0.25">
      <c r="A10" s="60"/>
      <c r="B10" s="62"/>
      <c r="C10" s="64"/>
      <c r="D10" s="66"/>
      <c r="E10" s="66"/>
      <c r="F10" s="66"/>
      <c r="G10" s="3" t="s">
        <v>239</v>
      </c>
      <c r="H10" s="3" t="s">
        <v>240</v>
      </c>
      <c r="I10" s="3" t="s">
        <v>241</v>
      </c>
      <c r="J10" s="3" t="s">
        <v>9</v>
      </c>
      <c r="K10" s="3" t="s">
        <v>240</v>
      </c>
      <c r="L10" s="3" t="s">
        <v>242</v>
      </c>
      <c r="M10" s="49" t="s">
        <v>244</v>
      </c>
      <c r="N10" s="49" t="s">
        <v>245</v>
      </c>
      <c r="O10" s="49" t="s">
        <v>8</v>
      </c>
      <c r="P10" s="49" t="s">
        <v>246</v>
      </c>
      <c r="Q10" s="16" t="s">
        <v>247</v>
      </c>
      <c r="R10" s="16" t="s">
        <v>248</v>
      </c>
    </row>
    <row r="11" spans="1:18" s="23" customFormat="1" x14ac:dyDescent="0.25">
      <c r="A11" s="18">
        <v>45414</v>
      </c>
      <c r="B11" s="18">
        <v>45418</v>
      </c>
      <c r="C11" s="4" t="s">
        <v>10</v>
      </c>
      <c r="D11" s="5" t="s">
        <v>11</v>
      </c>
      <c r="E11" s="33" t="s">
        <v>12</v>
      </c>
      <c r="F11" s="22"/>
      <c r="G11" s="38">
        <v>37.24</v>
      </c>
      <c r="H11" s="39">
        <f>+G11*18%</f>
        <v>6.7031999999999998</v>
      </c>
      <c r="I11" s="39">
        <f t="shared" ref="I11:I23" si="0">+G11+H11</f>
        <v>43.943200000000004</v>
      </c>
      <c r="J11" s="55">
        <v>35.6</v>
      </c>
      <c r="K11" s="38">
        <f>+J11*18%</f>
        <v>6.4080000000000004</v>
      </c>
      <c r="L11" s="39">
        <f t="shared" ref="L11:L74" si="1">+J11+K11</f>
        <v>42.008000000000003</v>
      </c>
      <c r="M11" s="50">
        <v>37</v>
      </c>
      <c r="N11" s="50">
        <v>3</v>
      </c>
      <c r="O11" s="50">
        <v>0</v>
      </c>
      <c r="P11" s="50">
        <f t="shared" ref="P11:P23" si="2">+M11-N11+O11</f>
        <v>34</v>
      </c>
      <c r="Q11" s="39">
        <f t="shared" ref="Q11:Q42" si="3">+J11*P11</f>
        <v>1210.4000000000001</v>
      </c>
      <c r="R11" s="39">
        <f t="shared" ref="R11:R42" si="4">+L11*P11</f>
        <v>1428.2720000000002</v>
      </c>
    </row>
    <row r="12" spans="1:18" s="23" customFormat="1" ht="25.5" x14ac:dyDescent="0.25">
      <c r="A12" s="18">
        <v>44778</v>
      </c>
      <c r="B12" s="18">
        <v>44781</v>
      </c>
      <c r="C12" s="21" t="s">
        <v>13</v>
      </c>
      <c r="D12" s="5" t="s">
        <v>14</v>
      </c>
      <c r="E12" s="33" t="s">
        <v>15</v>
      </c>
      <c r="F12" s="6"/>
      <c r="G12" s="40">
        <v>673.02</v>
      </c>
      <c r="H12" s="39">
        <f>+G12*18%</f>
        <v>121.14359999999999</v>
      </c>
      <c r="I12" s="39">
        <f t="shared" si="0"/>
        <v>794.16359999999997</v>
      </c>
      <c r="J12" s="43">
        <v>673.02</v>
      </c>
      <c r="K12" s="39">
        <f>+J12*18%</f>
        <v>121.14359999999999</v>
      </c>
      <c r="L12" s="39">
        <f t="shared" si="1"/>
        <v>794.16359999999997</v>
      </c>
      <c r="M12" s="50">
        <v>22</v>
      </c>
      <c r="N12" s="51">
        <v>0</v>
      </c>
      <c r="O12" s="50">
        <v>0</v>
      </c>
      <c r="P12" s="50">
        <f t="shared" si="2"/>
        <v>22</v>
      </c>
      <c r="Q12" s="39">
        <f t="shared" si="3"/>
        <v>14806.439999999999</v>
      </c>
      <c r="R12" s="39">
        <f t="shared" si="4"/>
        <v>17471.599200000001</v>
      </c>
    </row>
    <row r="13" spans="1:18" s="23" customFormat="1" x14ac:dyDescent="0.25">
      <c r="A13" s="18">
        <v>44942</v>
      </c>
      <c r="B13" s="18">
        <v>44944</v>
      </c>
      <c r="C13" s="4" t="s">
        <v>16</v>
      </c>
      <c r="D13" s="5" t="s">
        <v>11</v>
      </c>
      <c r="E13" s="33" t="s">
        <v>17</v>
      </c>
      <c r="F13" s="22"/>
      <c r="G13" s="41">
        <v>54.53</v>
      </c>
      <c r="H13" s="39">
        <f>+G13*18%</f>
        <v>9.8154000000000003</v>
      </c>
      <c r="I13" s="39">
        <f t="shared" si="0"/>
        <v>64.345399999999998</v>
      </c>
      <c r="J13" s="43">
        <v>54.53</v>
      </c>
      <c r="K13" s="42">
        <f>+J13*0.18</f>
        <v>9.8154000000000003</v>
      </c>
      <c r="L13" s="39">
        <f t="shared" si="1"/>
        <v>64.345399999999998</v>
      </c>
      <c r="M13" s="50">
        <v>21</v>
      </c>
      <c r="N13" s="51">
        <v>0</v>
      </c>
      <c r="O13" s="50">
        <v>0</v>
      </c>
      <c r="P13" s="50">
        <f t="shared" si="2"/>
        <v>21</v>
      </c>
      <c r="Q13" s="39">
        <f t="shared" si="3"/>
        <v>1145.1300000000001</v>
      </c>
      <c r="R13" s="39">
        <f t="shared" si="4"/>
        <v>1351.2534000000001</v>
      </c>
    </row>
    <row r="14" spans="1:18" s="23" customFormat="1" x14ac:dyDescent="0.25">
      <c r="A14" s="18">
        <v>45414</v>
      </c>
      <c r="B14" s="18">
        <v>45418</v>
      </c>
      <c r="C14" s="4" t="s">
        <v>18</v>
      </c>
      <c r="D14" s="5" t="s">
        <v>19</v>
      </c>
      <c r="E14" s="33" t="s">
        <v>20</v>
      </c>
      <c r="F14" s="22"/>
      <c r="G14" s="40">
        <v>22.03</v>
      </c>
      <c r="H14" s="39">
        <f>+G14*18%</f>
        <v>3.9654000000000003</v>
      </c>
      <c r="I14" s="39">
        <f t="shared" si="0"/>
        <v>25.9954</v>
      </c>
      <c r="J14" s="43">
        <v>22.04</v>
      </c>
      <c r="K14" s="39">
        <f>+J14*18%</f>
        <v>3.9671999999999996</v>
      </c>
      <c r="L14" s="39">
        <f t="shared" si="1"/>
        <v>26.007199999999997</v>
      </c>
      <c r="M14" s="50">
        <v>8</v>
      </c>
      <c r="N14" s="51">
        <v>2</v>
      </c>
      <c r="O14" s="50">
        <v>0</v>
      </c>
      <c r="P14" s="50">
        <f t="shared" si="2"/>
        <v>6</v>
      </c>
      <c r="Q14" s="39">
        <f t="shared" si="3"/>
        <v>132.24</v>
      </c>
      <c r="R14" s="39">
        <f t="shared" si="4"/>
        <v>156.04319999999998</v>
      </c>
    </row>
    <row r="15" spans="1:18" s="23" customFormat="1" x14ac:dyDescent="0.25">
      <c r="A15" s="19">
        <v>44942</v>
      </c>
      <c r="B15" s="19">
        <v>44944</v>
      </c>
      <c r="C15" s="7" t="s">
        <v>21</v>
      </c>
      <c r="D15" s="8" t="s">
        <v>11</v>
      </c>
      <c r="E15" s="34" t="s">
        <v>22</v>
      </c>
      <c r="F15" s="24"/>
      <c r="G15" s="43">
        <v>54.53</v>
      </c>
      <c r="H15" s="44">
        <f>+G15*18%</f>
        <v>9.8154000000000003</v>
      </c>
      <c r="I15" s="44">
        <f t="shared" si="0"/>
        <v>64.345399999999998</v>
      </c>
      <c r="J15" s="43">
        <v>54.53</v>
      </c>
      <c r="K15" s="44">
        <f>+J15*18%</f>
        <v>9.8154000000000003</v>
      </c>
      <c r="L15" s="44">
        <f t="shared" si="1"/>
        <v>64.345399999999998</v>
      </c>
      <c r="M15" s="52">
        <v>23</v>
      </c>
      <c r="N15" s="53">
        <v>0</v>
      </c>
      <c r="O15" s="52">
        <v>0</v>
      </c>
      <c r="P15" s="52">
        <f t="shared" si="2"/>
        <v>23</v>
      </c>
      <c r="Q15" s="44">
        <f t="shared" si="3"/>
        <v>1254.19</v>
      </c>
      <c r="R15" s="39">
        <f t="shared" si="4"/>
        <v>1479.9441999999999</v>
      </c>
    </row>
    <row r="16" spans="1:18" s="23" customFormat="1" x14ac:dyDescent="0.25">
      <c r="A16" s="19">
        <v>45156</v>
      </c>
      <c r="B16" s="19">
        <v>45160</v>
      </c>
      <c r="C16" s="7" t="s">
        <v>23</v>
      </c>
      <c r="D16" s="8" t="s">
        <v>19</v>
      </c>
      <c r="E16" s="34" t="s">
        <v>24</v>
      </c>
      <c r="F16" s="24" t="s">
        <v>25</v>
      </c>
      <c r="G16" s="44">
        <v>60</v>
      </c>
      <c r="H16" s="44">
        <v>0</v>
      </c>
      <c r="I16" s="44">
        <f t="shared" si="0"/>
        <v>60</v>
      </c>
      <c r="J16" s="44">
        <v>60</v>
      </c>
      <c r="K16" s="44">
        <v>0</v>
      </c>
      <c r="L16" s="44">
        <f t="shared" si="1"/>
        <v>60</v>
      </c>
      <c r="M16" s="52">
        <v>0</v>
      </c>
      <c r="N16" s="52">
        <v>0</v>
      </c>
      <c r="O16" s="52">
        <v>0</v>
      </c>
      <c r="P16" s="52">
        <f t="shared" si="2"/>
        <v>0</v>
      </c>
      <c r="Q16" s="44">
        <f t="shared" si="3"/>
        <v>0</v>
      </c>
      <c r="R16" s="39">
        <f t="shared" si="4"/>
        <v>0</v>
      </c>
    </row>
    <row r="17" spans="1:18" s="23" customFormat="1" x14ac:dyDescent="0.25">
      <c r="A17" s="18">
        <v>45414</v>
      </c>
      <c r="B17" s="18">
        <v>45418</v>
      </c>
      <c r="C17" s="7" t="s">
        <v>26</v>
      </c>
      <c r="D17" s="8" t="s">
        <v>19</v>
      </c>
      <c r="E17" s="34" t="s">
        <v>27</v>
      </c>
      <c r="F17" s="24" t="s">
        <v>25</v>
      </c>
      <c r="G17" s="43">
        <v>93.6</v>
      </c>
      <c r="H17" s="44">
        <v>0</v>
      </c>
      <c r="I17" s="44">
        <f t="shared" si="0"/>
        <v>93.6</v>
      </c>
      <c r="J17" s="43">
        <v>93.75</v>
      </c>
      <c r="K17" s="44">
        <v>0</v>
      </c>
      <c r="L17" s="44">
        <f t="shared" si="1"/>
        <v>93.75</v>
      </c>
      <c r="M17" s="52">
        <v>7</v>
      </c>
      <c r="N17" s="53">
        <v>5</v>
      </c>
      <c r="O17" s="52">
        <v>0</v>
      </c>
      <c r="P17" s="52">
        <f t="shared" si="2"/>
        <v>2</v>
      </c>
      <c r="Q17" s="44">
        <f t="shared" si="3"/>
        <v>187.5</v>
      </c>
      <c r="R17" s="39">
        <f t="shared" si="4"/>
        <v>187.5</v>
      </c>
    </row>
    <row r="18" spans="1:18" s="25" customFormat="1" x14ac:dyDescent="0.25">
      <c r="A18" s="19">
        <v>45267</v>
      </c>
      <c r="B18" s="19">
        <v>45271</v>
      </c>
      <c r="C18" s="7" t="s">
        <v>28</v>
      </c>
      <c r="D18" s="8" t="s">
        <v>19</v>
      </c>
      <c r="E18" s="34" t="s">
        <v>29</v>
      </c>
      <c r="F18" s="24" t="s">
        <v>25</v>
      </c>
      <c r="G18" s="43">
        <v>93.6</v>
      </c>
      <c r="H18" s="44">
        <v>0</v>
      </c>
      <c r="I18" s="44">
        <f t="shared" si="0"/>
        <v>93.6</v>
      </c>
      <c r="J18" s="43">
        <v>93.6</v>
      </c>
      <c r="K18" s="44">
        <v>0</v>
      </c>
      <c r="L18" s="44">
        <f t="shared" si="1"/>
        <v>93.6</v>
      </c>
      <c r="M18" s="52">
        <v>5</v>
      </c>
      <c r="N18" s="53">
        <v>0</v>
      </c>
      <c r="O18" s="52">
        <v>0</v>
      </c>
      <c r="P18" s="52">
        <f t="shared" si="2"/>
        <v>5</v>
      </c>
      <c r="Q18" s="44">
        <f t="shared" si="3"/>
        <v>468</v>
      </c>
      <c r="R18" s="39">
        <f t="shared" si="4"/>
        <v>468</v>
      </c>
    </row>
    <row r="19" spans="1:18" s="23" customFormat="1" x14ac:dyDescent="0.25">
      <c r="A19" s="19">
        <v>45156</v>
      </c>
      <c r="B19" s="19">
        <v>45160</v>
      </c>
      <c r="C19" s="7" t="s">
        <v>30</v>
      </c>
      <c r="D19" s="8" t="s">
        <v>19</v>
      </c>
      <c r="E19" s="34" t="s">
        <v>31</v>
      </c>
      <c r="F19" s="24" t="s">
        <v>25</v>
      </c>
      <c r="G19" s="44">
        <v>60</v>
      </c>
      <c r="H19" s="44">
        <v>0</v>
      </c>
      <c r="I19" s="44">
        <f t="shared" si="0"/>
        <v>60</v>
      </c>
      <c r="J19" s="44">
        <v>60</v>
      </c>
      <c r="K19" s="44">
        <v>0</v>
      </c>
      <c r="L19" s="44">
        <f t="shared" si="1"/>
        <v>60</v>
      </c>
      <c r="M19" s="52">
        <v>1</v>
      </c>
      <c r="N19" s="52">
        <v>1</v>
      </c>
      <c r="O19" s="52">
        <v>0</v>
      </c>
      <c r="P19" s="52">
        <f t="shared" si="2"/>
        <v>0</v>
      </c>
      <c r="Q19" s="44">
        <f t="shared" si="3"/>
        <v>0</v>
      </c>
      <c r="R19" s="39">
        <f t="shared" si="4"/>
        <v>0</v>
      </c>
    </row>
    <row r="20" spans="1:18" s="23" customFormat="1" x14ac:dyDescent="0.25">
      <c r="A20" s="19">
        <v>45029</v>
      </c>
      <c r="B20" s="19">
        <v>45037</v>
      </c>
      <c r="C20" s="7" t="s">
        <v>32</v>
      </c>
      <c r="D20" s="8" t="s">
        <v>19</v>
      </c>
      <c r="E20" s="34" t="s">
        <v>33</v>
      </c>
      <c r="F20" s="24"/>
      <c r="G20" s="44">
        <v>280.8</v>
      </c>
      <c r="H20" s="44">
        <v>0</v>
      </c>
      <c r="I20" s="44">
        <f t="shared" si="0"/>
        <v>280.8</v>
      </c>
      <c r="J20" s="44">
        <v>280.8</v>
      </c>
      <c r="K20" s="44">
        <v>0</v>
      </c>
      <c r="L20" s="44">
        <f t="shared" si="1"/>
        <v>280.8</v>
      </c>
      <c r="M20" s="52">
        <v>8</v>
      </c>
      <c r="N20" s="52">
        <v>0</v>
      </c>
      <c r="O20" s="52">
        <v>0</v>
      </c>
      <c r="P20" s="52">
        <f t="shared" si="2"/>
        <v>8</v>
      </c>
      <c r="Q20" s="44">
        <f t="shared" si="3"/>
        <v>2246.4</v>
      </c>
      <c r="R20" s="39">
        <f t="shared" si="4"/>
        <v>2246.4</v>
      </c>
    </row>
    <row r="21" spans="1:18" s="23" customFormat="1" x14ac:dyDescent="0.25">
      <c r="A21" s="19">
        <v>44778</v>
      </c>
      <c r="B21" s="19">
        <v>44781</v>
      </c>
      <c r="C21" s="7" t="s">
        <v>34</v>
      </c>
      <c r="D21" s="8" t="s">
        <v>19</v>
      </c>
      <c r="E21" s="34" t="s">
        <v>35</v>
      </c>
      <c r="F21" s="24"/>
      <c r="G21" s="44">
        <v>772.9</v>
      </c>
      <c r="H21" s="44">
        <v>0</v>
      </c>
      <c r="I21" s="44">
        <f t="shared" si="0"/>
        <v>772.9</v>
      </c>
      <c r="J21" s="44">
        <v>772.9</v>
      </c>
      <c r="K21" s="44">
        <v>0</v>
      </c>
      <c r="L21" s="44">
        <f t="shared" si="1"/>
        <v>772.9</v>
      </c>
      <c r="M21" s="52">
        <v>18</v>
      </c>
      <c r="N21" s="52">
        <v>0</v>
      </c>
      <c r="O21" s="52">
        <v>0</v>
      </c>
      <c r="P21" s="52">
        <f t="shared" si="2"/>
        <v>18</v>
      </c>
      <c r="Q21" s="44">
        <f t="shared" si="3"/>
        <v>13912.199999999999</v>
      </c>
      <c r="R21" s="39">
        <f t="shared" si="4"/>
        <v>13912.199999999999</v>
      </c>
    </row>
    <row r="22" spans="1:18" s="23" customFormat="1" x14ac:dyDescent="0.25">
      <c r="A22" s="19">
        <v>44942</v>
      </c>
      <c r="B22" s="19">
        <v>44944</v>
      </c>
      <c r="C22" s="7" t="s">
        <v>36</v>
      </c>
      <c r="D22" s="8" t="s">
        <v>11</v>
      </c>
      <c r="E22" s="34" t="s">
        <v>37</v>
      </c>
      <c r="F22" s="24"/>
      <c r="G22" s="44">
        <v>100</v>
      </c>
      <c r="H22" s="44">
        <f>+G22*18%</f>
        <v>18</v>
      </c>
      <c r="I22" s="44">
        <f t="shared" si="0"/>
        <v>118</v>
      </c>
      <c r="J22" s="44">
        <v>100</v>
      </c>
      <c r="K22" s="44">
        <f t="shared" ref="K22:K49" si="5">+J22*18%</f>
        <v>18</v>
      </c>
      <c r="L22" s="44">
        <f t="shared" si="1"/>
        <v>118</v>
      </c>
      <c r="M22" s="52">
        <v>10</v>
      </c>
      <c r="N22" s="52">
        <v>0</v>
      </c>
      <c r="O22" s="52">
        <v>0</v>
      </c>
      <c r="P22" s="52">
        <f t="shared" si="2"/>
        <v>10</v>
      </c>
      <c r="Q22" s="44">
        <f t="shared" si="3"/>
        <v>1000</v>
      </c>
      <c r="R22" s="39">
        <f t="shared" si="4"/>
        <v>1180</v>
      </c>
    </row>
    <row r="23" spans="1:18" s="23" customFormat="1" x14ac:dyDescent="0.25">
      <c r="A23" s="19">
        <v>44778</v>
      </c>
      <c r="B23" s="19">
        <v>44781</v>
      </c>
      <c r="C23" s="7" t="s">
        <v>38</v>
      </c>
      <c r="D23" s="8" t="s">
        <v>11</v>
      </c>
      <c r="E23" s="34" t="s">
        <v>39</v>
      </c>
      <c r="F23" s="24"/>
      <c r="G23" s="44">
        <v>2200</v>
      </c>
      <c r="H23" s="44">
        <f>+G23*18%</f>
        <v>396</v>
      </c>
      <c r="I23" s="44">
        <f t="shared" si="0"/>
        <v>2596</v>
      </c>
      <c r="J23" s="44">
        <v>2200</v>
      </c>
      <c r="K23" s="44">
        <f t="shared" si="5"/>
        <v>396</v>
      </c>
      <c r="L23" s="44">
        <f t="shared" si="1"/>
        <v>2596</v>
      </c>
      <c r="M23" s="52">
        <v>0</v>
      </c>
      <c r="N23" s="52">
        <v>0</v>
      </c>
      <c r="O23" s="52">
        <v>0</v>
      </c>
      <c r="P23" s="52">
        <f t="shared" si="2"/>
        <v>0</v>
      </c>
      <c r="Q23" s="44">
        <f t="shared" si="3"/>
        <v>0</v>
      </c>
      <c r="R23" s="39">
        <f t="shared" si="4"/>
        <v>0</v>
      </c>
    </row>
    <row r="24" spans="1:18" s="23" customFormat="1" x14ac:dyDescent="0.25">
      <c r="A24" s="18"/>
      <c r="B24" s="18"/>
      <c r="C24" s="4" t="s">
        <v>40</v>
      </c>
      <c r="D24" s="5" t="s">
        <v>11</v>
      </c>
      <c r="E24" s="33" t="s">
        <v>41</v>
      </c>
      <c r="F24" s="22"/>
      <c r="G24" s="39">
        <v>250</v>
      </c>
      <c r="H24" s="39"/>
      <c r="I24" s="39"/>
      <c r="J24" s="44">
        <v>250</v>
      </c>
      <c r="K24" s="39">
        <f t="shared" si="5"/>
        <v>45</v>
      </c>
      <c r="L24" s="44">
        <f t="shared" si="1"/>
        <v>295</v>
      </c>
      <c r="M24" s="50">
        <v>13</v>
      </c>
      <c r="N24" s="50">
        <v>0</v>
      </c>
      <c r="O24" s="50">
        <v>0</v>
      </c>
      <c r="P24" s="50">
        <v>13</v>
      </c>
      <c r="Q24" s="39">
        <f t="shared" si="3"/>
        <v>3250</v>
      </c>
      <c r="R24" s="39">
        <f t="shared" si="4"/>
        <v>3835</v>
      </c>
    </row>
    <row r="25" spans="1:18" s="23" customFormat="1" x14ac:dyDescent="0.25">
      <c r="A25" s="18">
        <v>45414</v>
      </c>
      <c r="B25" s="18">
        <v>45418</v>
      </c>
      <c r="C25" s="4" t="s">
        <v>42</v>
      </c>
      <c r="D25" s="5" t="s">
        <v>43</v>
      </c>
      <c r="E25" s="33" t="s">
        <v>44</v>
      </c>
      <c r="F25" s="22"/>
      <c r="G25" s="39">
        <v>213.06</v>
      </c>
      <c r="H25" s="39">
        <f t="shared" ref="H25:H30" si="6">+G25*18%</f>
        <v>38.3508</v>
      </c>
      <c r="I25" s="39">
        <f t="shared" ref="I25:I30" si="7">+G25+H25</f>
        <v>251.41079999999999</v>
      </c>
      <c r="J25" s="44">
        <v>110.17</v>
      </c>
      <c r="K25" s="39">
        <f t="shared" si="5"/>
        <v>19.8306</v>
      </c>
      <c r="L25" s="39">
        <f t="shared" si="1"/>
        <v>130.00059999999999</v>
      </c>
      <c r="M25" s="50">
        <v>52</v>
      </c>
      <c r="N25" s="50">
        <v>0</v>
      </c>
      <c r="O25" s="50">
        <v>0</v>
      </c>
      <c r="P25" s="50">
        <f t="shared" ref="P25:P56" si="8">+M25-N25+O25</f>
        <v>52</v>
      </c>
      <c r="Q25" s="39">
        <f t="shared" si="3"/>
        <v>5728.84</v>
      </c>
      <c r="R25" s="39">
        <f t="shared" si="4"/>
        <v>6760.0311999999994</v>
      </c>
    </row>
    <row r="26" spans="1:18" s="23" customFormat="1" x14ac:dyDescent="0.25">
      <c r="A26" s="18">
        <v>45267</v>
      </c>
      <c r="B26" s="18">
        <v>45271</v>
      </c>
      <c r="C26" s="4" t="s">
        <v>45</v>
      </c>
      <c r="D26" s="5" t="s">
        <v>11</v>
      </c>
      <c r="E26" s="33" t="s">
        <v>46</v>
      </c>
      <c r="F26" s="22"/>
      <c r="G26" s="39">
        <v>5559.32</v>
      </c>
      <c r="H26" s="39">
        <f t="shared" si="6"/>
        <v>1000.6775999999999</v>
      </c>
      <c r="I26" s="39">
        <f t="shared" si="7"/>
        <v>6559.9975999999997</v>
      </c>
      <c r="J26" s="44">
        <v>5559.32</v>
      </c>
      <c r="K26" s="39">
        <f t="shared" si="5"/>
        <v>1000.6775999999999</v>
      </c>
      <c r="L26" s="39">
        <f t="shared" si="1"/>
        <v>6559.9975999999997</v>
      </c>
      <c r="M26" s="50">
        <v>8</v>
      </c>
      <c r="N26" s="50">
        <v>0</v>
      </c>
      <c r="O26" s="50">
        <v>0</v>
      </c>
      <c r="P26" s="50">
        <f t="shared" si="8"/>
        <v>8</v>
      </c>
      <c r="Q26" s="39">
        <f t="shared" si="3"/>
        <v>44474.559999999998</v>
      </c>
      <c r="R26" s="39">
        <f t="shared" si="4"/>
        <v>52479.980799999998</v>
      </c>
    </row>
    <row r="27" spans="1:18" s="23" customFormat="1" x14ac:dyDescent="0.25">
      <c r="A27" s="18">
        <v>44778</v>
      </c>
      <c r="B27" s="18">
        <v>44781</v>
      </c>
      <c r="C27" s="4" t="s">
        <v>47</v>
      </c>
      <c r="D27" s="5" t="s">
        <v>11</v>
      </c>
      <c r="E27" s="33" t="s">
        <v>48</v>
      </c>
      <c r="F27" s="22"/>
      <c r="G27" s="39">
        <v>0</v>
      </c>
      <c r="H27" s="39">
        <f t="shared" si="6"/>
        <v>0</v>
      </c>
      <c r="I27" s="39">
        <f t="shared" si="7"/>
        <v>0</v>
      </c>
      <c r="J27" s="44">
        <v>0</v>
      </c>
      <c r="K27" s="39">
        <f t="shared" si="5"/>
        <v>0</v>
      </c>
      <c r="L27" s="39">
        <f t="shared" si="1"/>
        <v>0</v>
      </c>
      <c r="M27" s="50">
        <v>0</v>
      </c>
      <c r="N27" s="50">
        <v>0</v>
      </c>
      <c r="O27" s="50">
        <v>0</v>
      </c>
      <c r="P27" s="50">
        <f t="shared" si="8"/>
        <v>0</v>
      </c>
      <c r="Q27" s="39">
        <f t="shared" si="3"/>
        <v>0</v>
      </c>
      <c r="R27" s="39">
        <f t="shared" si="4"/>
        <v>0</v>
      </c>
    </row>
    <row r="28" spans="1:18" s="23" customFormat="1" x14ac:dyDescent="0.25">
      <c r="A28" s="18">
        <v>45414</v>
      </c>
      <c r="B28" s="18">
        <v>45418</v>
      </c>
      <c r="C28" s="4" t="s">
        <v>49</v>
      </c>
      <c r="D28" s="5" t="s">
        <v>11</v>
      </c>
      <c r="E28" s="33" t="s">
        <v>50</v>
      </c>
      <c r="F28" s="22"/>
      <c r="G28" s="39">
        <v>33.049999999999997</v>
      </c>
      <c r="H28" s="39">
        <f t="shared" si="6"/>
        <v>5.948999999999999</v>
      </c>
      <c r="I28" s="39">
        <f t="shared" si="7"/>
        <v>38.998999999999995</v>
      </c>
      <c r="J28" s="44">
        <v>95</v>
      </c>
      <c r="K28" s="39">
        <f t="shared" si="5"/>
        <v>17.099999999999998</v>
      </c>
      <c r="L28" s="39">
        <f t="shared" si="1"/>
        <v>112.1</v>
      </c>
      <c r="M28" s="50">
        <v>0</v>
      </c>
      <c r="N28" s="50">
        <v>0</v>
      </c>
      <c r="O28" s="50">
        <v>0</v>
      </c>
      <c r="P28" s="50">
        <f t="shared" si="8"/>
        <v>0</v>
      </c>
      <c r="Q28" s="39">
        <f t="shared" si="3"/>
        <v>0</v>
      </c>
      <c r="R28" s="39">
        <f t="shared" si="4"/>
        <v>0</v>
      </c>
    </row>
    <row r="29" spans="1:18" s="23" customFormat="1" x14ac:dyDescent="0.25">
      <c r="A29" s="18">
        <v>45414</v>
      </c>
      <c r="B29" s="18">
        <v>45418</v>
      </c>
      <c r="C29" s="4" t="s">
        <v>51</v>
      </c>
      <c r="D29" s="5" t="s">
        <v>11</v>
      </c>
      <c r="E29" s="33" t="s">
        <v>52</v>
      </c>
      <c r="F29" s="22"/>
      <c r="G29" s="39">
        <v>46.61</v>
      </c>
      <c r="H29" s="39">
        <f t="shared" si="6"/>
        <v>8.3897999999999993</v>
      </c>
      <c r="I29" s="39">
        <f t="shared" si="7"/>
        <v>54.9998</v>
      </c>
      <c r="J29" s="44">
        <v>55.47</v>
      </c>
      <c r="K29" s="39">
        <f t="shared" si="5"/>
        <v>9.9845999999999986</v>
      </c>
      <c r="L29" s="39">
        <f t="shared" si="1"/>
        <v>65.454599999999999</v>
      </c>
      <c r="M29" s="50">
        <v>27</v>
      </c>
      <c r="N29" s="50">
        <v>5</v>
      </c>
      <c r="O29" s="50">
        <v>0</v>
      </c>
      <c r="P29" s="50">
        <f t="shared" si="8"/>
        <v>22</v>
      </c>
      <c r="Q29" s="39">
        <f t="shared" si="3"/>
        <v>1220.3399999999999</v>
      </c>
      <c r="R29" s="39">
        <f t="shared" si="4"/>
        <v>1440.0011999999999</v>
      </c>
    </row>
    <row r="30" spans="1:18" s="23" customFormat="1" x14ac:dyDescent="0.25">
      <c r="A30" s="18">
        <v>44778</v>
      </c>
      <c r="B30" s="18">
        <v>44781</v>
      </c>
      <c r="C30" s="4" t="s">
        <v>53</v>
      </c>
      <c r="D30" s="5" t="s">
        <v>11</v>
      </c>
      <c r="E30" s="33" t="s">
        <v>54</v>
      </c>
      <c r="F30" s="22"/>
      <c r="G30" s="39">
        <v>33.04</v>
      </c>
      <c r="H30" s="39">
        <f t="shared" si="6"/>
        <v>5.9471999999999996</v>
      </c>
      <c r="I30" s="39">
        <f t="shared" si="7"/>
        <v>38.987200000000001</v>
      </c>
      <c r="J30" s="44">
        <v>33.04</v>
      </c>
      <c r="K30" s="39">
        <f t="shared" si="5"/>
        <v>5.9471999999999996</v>
      </c>
      <c r="L30" s="39">
        <f t="shared" si="1"/>
        <v>38.987200000000001</v>
      </c>
      <c r="M30" s="50">
        <v>0</v>
      </c>
      <c r="N30" s="50">
        <v>0</v>
      </c>
      <c r="O30" s="50">
        <v>0</v>
      </c>
      <c r="P30" s="50">
        <f t="shared" si="8"/>
        <v>0</v>
      </c>
      <c r="Q30" s="39">
        <f t="shared" si="3"/>
        <v>0</v>
      </c>
      <c r="R30" s="39">
        <f t="shared" si="4"/>
        <v>0</v>
      </c>
    </row>
    <row r="31" spans="1:18" s="23" customFormat="1" x14ac:dyDescent="0.25">
      <c r="A31" s="18"/>
      <c r="B31" s="18"/>
      <c r="C31" s="4" t="s">
        <v>55</v>
      </c>
      <c r="D31" s="5" t="s">
        <v>11</v>
      </c>
      <c r="E31" s="33" t="s">
        <v>56</v>
      </c>
      <c r="F31" s="22"/>
      <c r="G31" s="39">
        <v>150.85</v>
      </c>
      <c r="H31" s="39"/>
      <c r="I31" s="39"/>
      <c r="J31" s="44">
        <v>150.85</v>
      </c>
      <c r="K31" s="39">
        <f t="shared" si="5"/>
        <v>27.152999999999999</v>
      </c>
      <c r="L31" s="39">
        <f t="shared" si="1"/>
        <v>178.00299999999999</v>
      </c>
      <c r="M31" s="50">
        <v>15</v>
      </c>
      <c r="N31" s="50">
        <v>0</v>
      </c>
      <c r="O31" s="50">
        <v>0</v>
      </c>
      <c r="P31" s="50">
        <f t="shared" si="8"/>
        <v>15</v>
      </c>
      <c r="Q31" s="39">
        <f t="shared" si="3"/>
        <v>2262.75</v>
      </c>
      <c r="R31" s="39">
        <f t="shared" si="4"/>
        <v>2670.0449999999996</v>
      </c>
    </row>
    <row r="32" spans="1:18" s="23" customFormat="1" x14ac:dyDescent="0.25">
      <c r="A32" s="18">
        <v>45267</v>
      </c>
      <c r="B32" s="18">
        <v>45271</v>
      </c>
      <c r="C32" s="4" t="s">
        <v>57</v>
      </c>
      <c r="D32" s="5" t="s">
        <v>19</v>
      </c>
      <c r="E32" s="33" t="s">
        <v>58</v>
      </c>
      <c r="F32" s="22"/>
      <c r="G32" s="39">
        <v>234.32</v>
      </c>
      <c r="H32" s="39">
        <f t="shared" ref="H32:H49" si="9">+G32*18%</f>
        <v>42.177599999999998</v>
      </c>
      <c r="I32" s="39">
        <f t="shared" ref="I32:I80" si="10">+G32+H32</f>
        <v>276.49759999999998</v>
      </c>
      <c r="J32" s="44">
        <v>234.32</v>
      </c>
      <c r="K32" s="39">
        <f t="shared" si="5"/>
        <v>42.177599999999998</v>
      </c>
      <c r="L32" s="39">
        <f t="shared" si="1"/>
        <v>276.49759999999998</v>
      </c>
      <c r="M32" s="50">
        <v>17</v>
      </c>
      <c r="N32" s="50">
        <v>0</v>
      </c>
      <c r="O32" s="50">
        <v>0</v>
      </c>
      <c r="P32" s="50">
        <f t="shared" si="8"/>
        <v>17</v>
      </c>
      <c r="Q32" s="39">
        <f t="shared" si="3"/>
        <v>3983.44</v>
      </c>
      <c r="R32" s="39">
        <f t="shared" si="4"/>
        <v>4700.4591999999993</v>
      </c>
    </row>
    <row r="33" spans="1:21" s="23" customFormat="1" x14ac:dyDescent="0.25">
      <c r="A33" s="18">
        <v>45267</v>
      </c>
      <c r="B33" s="18">
        <v>45271</v>
      </c>
      <c r="C33" s="4" t="s">
        <v>59</v>
      </c>
      <c r="D33" s="5" t="s">
        <v>19</v>
      </c>
      <c r="E33" s="33" t="s">
        <v>60</v>
      </c>
      <c r="F33" s="22"/>
      <c r="G33" s="39">
        <v>92.37</v>
      </c>
      <c r="H33" s="39">
        <f t="shared" si="9"/>
        <v>16.6266</v>
      </c>
      <c r="I33" s="39">
        <f t="shared" si="10"/>
        <v>108.9966</v>
      </c>
      <c r="J33" s="44">
        <v>92.37</v>
      </c>
      <c r="K33" s="39">
        <f t="shared" si="5"/>
        <v>16.6266</v>
      </c>
      <c r="L33" s="39">
        <f t="shared" si="1"/>
        <v>108.9966</v>
      </c>
      <c r="M33" s="50">
        <v>15</v>
      </c>
      <c r="N33" s="50">
        <v>0</v>
      </c>
      <c r="O33" s="50">
        <v>0</v>
      </c>
      <c r="P33" s="50">
        <f t="shared" si="8"/>
        <v>15</v>
      </c>
      <c r="Q33" s="39">
        <f t="shared" si="3"/>
        <v>1385.5500000000002</v>
      </c>
      <c r="R33" s="39">
        <f t="shared" si="4"/>
        <v>1634.9490000000001</v>
      </c>
    </row>
    <row r="34" spans="1:21" s="23" customFormat="1" x14ac:dyDescent="0.25">
      <c r="A34" s="18">
        <v>44942</v>
      </c>
      <c r="B34" s="18">
        <v>44944</v>
      </c>
      <c r="C34" s="4" t="s">
        <v>61</v>
      </c>
      <c r="D34" s="5" t="s">
        <v>19</v>
      </c>
      <c r="E34" s="33" t="s">
        <v>62</v>
      </c>
      <c r="F34" s="22"/>
      <c r="G34" s="39">
        <v>150</v>
      </c>
      <c r="H34" s="39">
        <f t="shared" si="9"/>
        <v>27</v>
      </c>
      <c r="I34" s="39">
        <f t="shared" si="10"/>
        <v>177</v>
      </c>
      <c r="J34" s="44">
        <v>150</v>
      </c>
      <c r="K34" s="39">
        <f t="shared" si="5"/>
        <v>27</v>
      </c>
      <c r="L34" s="39">
        <f t="shared" si="1"/>
        <v>177</v>
      </c>
      <c r="M34" s="50">
        <v>18</v>
      </c>
      <c r="N34" s="50">
        <v>0</v>
      </c>
      <c r="O34" s="50">
        <v>0</v>
      </c>
      <c r="P34" s="50">
        <f t="shared" si="8"/>
        <v>18</v>
      </c>
      <c r="Q34" s="39">
        <f t="shared" si="3"/>
        <v>2700</v>
      </c>
      <c r="R34" s="39">
        <f t="shared" si="4"/>
        <v>3186</v>
      </c>
    </row>
    <row r="35" spans="1:21" s="23" customFormat="1" x14ac:dyDescent="0.25">
      <c r="A35" s="18">
        <v>45414</v>
      </c>
      <c r="B35" s="18">
        <v>45418</v>
      </c>
      <c r="C35" s="4" t="s">
        <v>63</v>
      </c>
      <c r="D35" s="5" t="s">
        <v>11</v>
      </c>
      <c r="E35" s="33" t="s">
        <v>64</v>
      </c>
      <c r="F35" s="22"/>
      <c r="G35" s="39">
        <v>19.5</v>
      </c>
      <c r="H35" s="39">
        <f t="shared" si="9"/>
        <v>3.51</v>
      </c>
      <c r="I35" s="39">
        <f t="shared" si="10"/>
        <v>23.009999999999998</v>
      </c>
      <c r="J35" s="44">
        <v>17.71</v>
      </c>
      <c r="K35" s="39">
        <f t="shared" si="5"/>
        <v>3.1878000000000002</v>
      </c>
      <c r="L35" s="39">
        <f t="shared" si="1"/>
        <v>20.8978</v>
      </c>
      <c r="M35" s="50">
        <v>13</v>
      </c>
      <c r="N35" s="50">
        <v>0</v>
      </c>
      <c r="O35" s="50">
        <v>0</v>
      </c>
      <c r="P35" s="50">
        <f t="shared" si="8"/>
        <v>13</v>
      </c>
      <c r="Q35" s="39">
        <f t="shared" si="3"/>
        <v>230.23000000000002</v>
      </c>
      <c r="R35" s="39">
        <f t="shared" si="4"/>
        <v>271.67140000000001</v>
      </c>
    </row>
    <row r="36" spans="1:21" s="23" customFormat="1" x14ac:dyDescent="0.25">
      <c r="A36" s="18">
        <v>45414</v>
      </c>
      <c r="B36" s="18">
        <v>45418</v>
      </c>
      <c r="C36" s="4" t="s">
        <v>65</v>
      </c>
      <c r="D36" s="5" t="s">
        <v>11</v>
      </c>
      <c r="E36" s="33" t="s">
        <v>66</v>
      </c>
      <c r="F36" s="22"/>
      <c r="G36" s="39">
        <v>152.21</v>
      </c>
      <c r="H36" s="39">
        <f t="shared" si="9"/>
        <v>27.3978</v>
      </c>
      <c r="I36" s="39">
        <f t="shared" si="10"/>
        <v>179.6078</v>
      </c>
      <c r="J36" s="44">
        <v>94.07</v>
      </c>
      <c r="K36" s="39">
        <f t="shared" si="5"/>
        <v>16.932599999999997</v>
      </c>
      <c r="L36" s="39">
        <f t="shared" si="1"/>
        <v>111.00259999999999</v>
      </c>
      <c r="M36" s="50">
        <v>24</v>
      </c>
      <c r="N36" s="50">
        <v>0</v>
      </c>
      <c r="O36" s="50">
        <v>0</v>
      </c>
      <c r="P36" s="50">
        <f t="shared" si="8"/>
        <v>24</v>
      </c>
      <c r="Q36" s="39">
        <f t="shared" si="3"/>
        <v>2257.6799999999998</v>
      </c>
      <c r="R36" s="39">
        <f t="shared" si="4"/>
        <v>2664.0623999999998</v>
      </c>
      <c r="U36" s="25"/>
    </row>
    <row r="37" spans="1:21" s="23" customFormat="1" x14ac:dyDescent="0.25">
      <c r="A37" s="18">
        <v>44778</v>
      </c>
      <c r="B37" s="18">
        <v>44781</v>
      </c>
      <c r="C37" s="4" t="s">
        <v>67</v>
      </c>
      <c r="D37" s="5" t="s">
        <v>11</v>
      </c>
      <c r="E37" s="33" t="s">
        <v>68</v>
      </c>
      <c r="F37" s="22"/>
      <c r="G37" s="39">
        <v>2257.19</v>
      </c>
      <c r="H37" s="39">
        <f t="shared" si="9"/>
        <v>406.29419999999999</v>
      </c>
      <c r="I37" s="39">
        <f t="shared" si="10"/>
        <v>2663.4841999999999</v>
      </c>
      <c r="J37" s="44">
        <v>2257.19</v>
      </c>
      <c r="K37" s="39">
        <f t="shared" si="5"/>
        <v>406.29419999999999</v>
      </c>
      <c r="L37" s="39">
        <f t="shared" si="1"/>
        <v>2663.4841999999999</v>
      </c>
      <c r="M37" s="50">
        <v>0</v>
      </c>
      <c r="N37" s="50">
        <v>0</v>
      </c>
      <c r="O37" s="50">
        <v>0</v>
      </c>
      <c r="P37" s="50">
        <f t="shared" si="8"/>
        <v>0</v>
      </c>
      <c r="Q37" s="39">
        <f t="shared" si="3"/>
        <v>0</v>
      </c>
      <c r="R37" s="39">
        <f t="shared" si="4"/>
        <v>0</v>
      </c>
    </row>
    <row r="38" spans="1:21" s="23" customFormat="1" ht="25.5" x14ac:dyDescent="0.25">
      <c r="A38" s="18">
        <v>45029</v>
      </c>
      <c r="B38" s="18">
        <v>45037</v>
      </c>
      <c r="C38" s="21" t="s">
        <v>69</v>
      </c>
      <c r="D38" s="5" t="s">
        <v>11</v>
      </c>
      <c r="E38" s="33" t="s">
        <v>70</v>
      </c>
      <c r="F38" s="22"/>
      <c r="G38" s="39">
        <v>168.3</v>
      </c>
      <c r="H38" s="39">
        <f t="shared" si="9"/>
        <v>30.294</v>
      </c>
      <c r="I38" s="39">
        <f t="shared" si="10"/>
        <v>198.59400000000002</v>
      </c>
      <c r="J38" s="44">
        <v>168.3</v>
      </c>
      <c r="K38" s="39">
        <f t="shared" si="5"/>
        <v>30.294</v>
      </c>
      <c r="L38" s="39">
        <f t="shared" si="1"/>
        <v>198.59400000000002</v>
      </c>
      <c r="M38" s="50">
        <v>18</v>
      </c>
      <c r="N38" s="50">
        <v>1</v>
      </c>
      <c r="O38" s="50">
        <v>0</v>
      </c>
      <c r="P38" s="50">
        <f t="shared" si="8"/>
        <v>17</v>
      </c>
      <c r="Q38" s="39">
        <f t="shared" si="3"/>
        <v>2861.1000000000004</v>
      </c>
      <c r="R38" s="39">
        <f t="shared" si="4"/>
        <v>3376.0980000000004</v>
      </c>
    </row>
    <row r="39" spans="1:21" s="23" customFormat="1" x14ac:dyDescent="0.25">
      <c r="A39" s="18">
        <v>44778</v>
      </c>
      <c r="B39" s="18">
        <v>44781</v>
      </c>
      <c r="C39" s="4" t="s">
        <v>71</v>
      </c>
      <c r="D39" s="5" t="s">
        <v>19</v>
      </c>
      <c r="E39" s="33" t="s">
        <v>72</v>
      </c>
      <c r="F39" s="22"/>
      <c r="G39" s="39">
        <v>429.66</v>
      </c>
      <c r="H39" s="39">
        <f t="shared" si="9"/>
        <v>77.338800000000006</v>
      </c>
      <c r="I39" s="39">
        <f t="shared" si="10"/>
        <v>506.99880000000002</v>
      </c>
      <c r="J39" s="44">
        <v>429.66</v>
      </c>
      <c r="K39" s="39">
        <f t="shared" si="5"/>
        <v>77.338800000000006</v>
      </c>
      <c r="L39" s="39">
        <f t="shared" si="1"/>
        <v>506.99880000000002</v>
      </c>
      <c r="M39" s="50">
        <v>3</v>
      </c>
      <c r="N39" s="50">
        <v>0</v>
      </c>
      <c r="O39" s="50">
        <v>0</v>
      </c>
      <c r="P39" s="50">
        <f t="shared" si="8"/>
        <v>3</v>
      </c>
      <c r="Q39" s="39">
        <f t="shared" si="3"/>
        <v>1288.98</v>
      </c>
      <c r="R39" s="39">
        <f t="shared" si="4"/>
        <v>1520.9964</v>
      </c>
    </row>
    <row r="40" spans="1:21" s="23" customFormat="1" x14ac:dyDescent="0.25">
      <c r="A40" s="18">
        <v>44778</v>
      </c>
      <c r="B40" s="18">
        <v>44781</v>
      </c>
      <c r="C40" s="4" t="s">
        <v>73</v>
      </c>
      <c r="D40" s="5" t="s">
        <v>19</v>
      </c>
      <c r="E40" s="33" t="s">
        <v>74</v>
      </c>
      <c r="F40" s="22"/>
      <c r="G40" s="39">
        <v>520</v>
      </c>
      <c r="H40" s="39">
        <f t="shared" si="9"/>
        <v>93.6</v>
      </c>
      <c r="I40" s="39">
        <f t="shared" si="10"/>
        <v>613.6</v>
      </c>
      <c r="J40" s="44">
        <v>520</v>
      </c>
      <c r="K40" s="39">
        <f t="shared" si="5"/>
        <v>93.6</v>
      </c>
      <c r="L40" s="39">
        <f t="shared" si="1"/>
        <v>613.6</v>
      </c>
      <c r="M40" s="50">
        <v>4</v>
      </c>
      <c r="N40" s="50">
        <v>1</v>
      </c>
      <c r="O40" s="50">
        <v>0</v>
      </c>
      <c r="P40" s="50">
        <f t="shared" si="8"/>
        <v>3</v>
      </c>
      <c r="Q40" s="39">
        <f t="shared" si="3"/>
        <v>1560</v>
      </c>
      <c r="R40" s="39">
        <f t="shared" si="4"/>
        <v>1840.8000000000002</v>
      </c>
    </row>
    <row r="41" spans="1:21" s="23" customFormat="1" x14ac:dyDescent="0.25">
      <c r="A41" s="18">
        <v>44778</v>
      </c>
      <c r="B41" s="18">
        <v>44781</v>
      </c>
      <c r="C41" s="4" t="s">
        <v>75</v>
      </c>
      <c r="D41" s="5" t="s">
        <v>19</v>
      </c>
      <c r="E41" s="33" t="s">
        <v>76</v>
      </c>
      <c r="F41" s="22"/>
      <c r="G41" s="39">
        <v>519.66</v>
      </c>
      <c r="H41" s="39">
        <f t="shared" si="9"/>
        <v>93.538799999999995</v>
      </c>
      <c r="I41" s="39">
        <f t="shared" si="10"/>
        <v>613.19880000000001</v>
      </c>
      <c r="J41" s="44">
        <v>519.66</v>
      </c>
      <c r="K41" s="39">
        <f t="shared" si="5"/>
        <v>93.538799999999995</v>
      </c>
      <c r="L41" s="39">
        <f t="shared" si="1"/>
        <v>613.19880000000001</v>
      </c>
      <c r="M41" s="50">
        <v>4</v>
      </c>
      <c r="N41" s="50">
        <v>0</v>
      </c>
      <c r="O41" s="50">
        <v>0</v>
      </c>
      <c r="P41" s="50">
        <f t="shared" si="8"/>
        <v>4</v>
      </c>
      <c r="Q41" s="39">
        <f t="shared" si="3"/>
        <v>2078.64</v>
      </c>
      <c r="R41" s="39">
        <f t="shared" si="4"/>
        <v>2452.7952</v>
      </c>
    </row>
    <row r="42" spans="1:21" s="23" customFormat="1" x14ac:dyDescent="0.25">
      <c r="A42" s="18">
        <v>44778</v>
      </c>
      <c r="B42" s="18">
        <v>44781</v>
      </c>
      <c r="C42" s="4" t="s">
        <v>77</v>
      </c>
      <c r="D42" s="5" t="s">
        <v>19</v>
      </c>
      <c r="E42" s="33" t="s">
        <v>78</v>
      </c>
      <c r="F42" s="22"/>
      <c r="G42" s="39">
        <v>429.66</v>
      </c>
      <c r="H42" s="39">
        <f t="shared" si="9"/>
        <v>77.338800000000006</v>
      </c>
      <c r="I42" s="39">
        <f t="shared" si="10"/>
        <v>506.99880000000002</v>
      </c>
      <c r="J42" s="44">
        <v>429.66</v>
      </c>
      <c r="K42" s="39">
        <f t="shared" si="5"/>
        <v>77.338800000000006</v>
      </c>
      <c r="L42" s="39">
        <f t="shared" si="1"/>
        <v>506.99880000000002</v>
      </c>
      <c r="M42" s="50">
        <v>2</v>
      </c>
      <c r="N42" s="50">
        <v>0</v>
      </c>
      <c r="O42" s="50">
        <v>0</v>
      </c>
      <c r="P42" s="50">
        <f t="shared" si="8"/>
        <v>2</v>
      </c>
      <c r="Q42" s="39">
        <f t="shared" si="3"/>
        <v>859.32</v>
      </c>
      <c r="R42" s="39">
        <f t="shared" si="4"/>
        <v>1013.9976</v>
      </c>
    </row>
    <row r="43" spans="1:21" s="23" customFormat="1" x14ac:dyDescent="0.25">
      <c r="A43" s="18">
        <v>45414</v>
      </c>
      <c r="B43" s="18">
        <v>45418</v>
      </c>
      <c r="C43" s="4" t="s">
        <v>79</v>
      </c>
      <c r="D43" s="5" t="s">
        <v>19</v>
      </c>
      <c r="E43" s="33" t="s">
        <v>80</v>
      </c>
      <c r="F43" s="22"/>
      <c r="G43" s="39">
        <v>344.91</v>
      </c>
      <c r="H43" s="39">
        <f t="shared" si="9"/>
        <v>62.083800000000004</v>
      </c>
      <c r="I43" s="39">
        <f t="shared" si="10"/>
        <v>406.99380000000002</v>
      </c>
      <c r="J43" s="44">
        <v>488.14</v>
      </c>
      <c r="K43" s="39">
        <f t="shared" si="5"/>
        <v>87.865199999999987</v>
      </c>
      <c r="L43" s="39">
        <f t="shared" si="1"/>
        <v>576.00519999999995</v>
      </c>
      <c r="M43" s="50">
        <v>10</v>
      </c>
      <c r="N43" s="50">
        <v>1</v>
      </c>
      <c r="O43" s="50">
        <v>0</v>
      </c>
      <c r="P43" s="50">
        <f t="shared" si="8"/>
        <v>9</v>
      </c>
      <c r="Q43" s="39">
        <f t="shared" ref="Q43:Q74" si="11">+J43*P43</f>
        <v>4393.26</v>
      </c>
      <c r="R43" s="39">
        <f t="shared" ref="R43:R74" si="12">+L43*P43</f>
        <v>5184.0467999999992</v>
      </c>
    </row>
    <row r="44" spans="1:21" s="23" customFormat="1" x14ac:dyDescent="0.25">
      <c r="A44" s="18">
        <v>44778</v>
      </c>
      <c r="B44" s="18">
        <v>44781</v>
      </c>
      <c r="C44" s="4" t="s">
        <v>81</v>
      </c>
      <c r="D44" s="5" t="s">
        <v>19</v>
      </c>
      <c r="E44" s="33" t="s">
        <v>82</v>
      </c>
      <c r="F44" s="22"/>
      <c r="G44" s="39">
        <v>0</v>
      </c>
      <c r="H44" s="39">
        <f t="shared" si="9"/>
        <v>0</v>
      </c>
      <c r="I44" s="39">
        <f t="shared" si="10"/>
        <v>0</v>
      </c>
      <c r="J44" s="44">
        <v>0</v>
      </c>
      <c r="K44" s="39">
        <f t="shared" si="5"/>
        <v>0</v>
      </c>
      <c r="L44" s="39">
        <f t="shared" si="1"/>
        <v>0</v>
      </c>
      <c r="M44" s="50">
        <v>6</v>
      </c>
      <c r="N44" s="50">
        <v>0</v>
      </c>
      <c r="O44" s="50">
        <v>0</v>
      </c>
      <c r="P44" s="50">
        <f t="shared" si="8"/>
        <v>6</v>
      </c>
      <c r="Q44" s="39">
        <f t="shared" si="11"/>
        <v>0</v>
      </c>
      <c r="R44" s="39">
        <f t="shared" si="12"/>
        <v>0</v>
      </c>
    </row>
    <row r="45" spans="1:21" s="23" customFormat="1" x14ac:dyDescent="0.25">
      <c r="A45" s="18">
        <v>44778</v>
      </c>
      <c r="B45" s="18">
        <v>44781</v>
      </c>
      <c r="C45" s="4" t="s">
        <v>83</v>
      </c>
      <c r="D45" s="5" t="s">
        <v>11</v>
      </c>
      <c r="E45" s="33" t="s">
        <v>84</v>
      </c>
      <c r="F45" s="22"/>
      <c r="G45" s="39">
        <v>995</v>
      </c>
      <c r="H45" s="39">
        <f t="shared" si="9"/>
        <v>179.1</v>
      </c>
      <c r="I45" s="39">
        <f t="shared" si="10"/>
        <v>1174.0999999999999</v>
      </c>
      <c r="J45" s="44">
        <v>995</v>
      </c>
      <c r="K45" s="39">
        <f t="shared" si="5"/>
        <v>179.1</v>
      </c>
      <c r="L45" s="39">
        <f t="shared" si="1"/>
        <v>1174.0999999999999</v>
      </c>
      <c r="M45" s="50">
        <v>1</v>
      </c>
      <c r="N45" s="50">
        <v>0</v>
      </c>
      <c r="O45" s="50">
        <v>0</v>
      </c>
      <c r="P45" s="50">
        <f t="shared" si="8"/>
        <v>1</v>
      </c>
      <c r="Q45" s="39">
        <f t="shared" si="11"/>
        <v>995</v>
      </c>
      <c r="R45" s="39">
        <f t="shared" si="12"/>
        <v>1174.0999999999999</v>
      </c>
    </row>
    <row r="46" spans="1:21" s="23" customFormat="1" x14ac:dyDescent="0.25">
      <c r="A46" s="18">
        <v>45414</v>
      </c>
      <c r="B46" s="18">
        <v>45418</v>
      </c>
      <c r="C46" s="4" t="s">
        <v>85</v>
      </c>
      <c r="D46" s="5" t="s">
        <v>11</v>
      </c>
      <c r="E46" s="33" t="s">
        <v>86</v>
      </c>
      <c r="F46" s="22"/>
      <c r="G46" s="39">
        <v>96.61</v>
      </c>
      <c r="H46" s="39">
        <f t="shared" si="9"/>
        <v>17.389799999999997</v>
      </c>
      <c r="I46" s="39">
        <f t="shared" si="10"/>
        <v>113.99979999999999</v>
      </c>
      <c r="J46" s="44">
        <v>117.8</v>
      </c>
      <c r="K46" s="39">
        <f t="shared" si="5"/>
        <v>21.203999999999997</v>
      </c>
      <c r="L46" s="39">
        <f t="shared" si="1"/>
        <v>139.00399999999999</v>
      </c>
      <c r="M46" s="50">
        <v>21</v>
      </c>
      <c r="N46" s="50">
        <v>0</v>
      </c>
      <c r="O46" s="50">
        <v>0</v>
      </c>
      <c r="P46" s="50">
        <f t="shared" si="8"/>
        <v>21</v>
      </c>
      <c r="Q46" s="39">
        <f t="shared" si="11"/>
        <v>2473.7999999999997</v>
      </c>
      <c r="R46" s="39">
        <f t="shared" si="12"/>
        <v>2919.0839999999998</v>
      </c>
    </row>
    <row r="47" spans="1:21" s="23" customFormat="1" x14ac:dyDescent="0.25">
      <c r="A47" s="18">
        <v>44942</v>
      </c>
      <c r="B47" s="18">
        <v>44944</v>
      </c>
      <c r="C47" s="4" t="s">
        <v>87</v>
      </c>
      <c r="D47" s="5" t="s">
        <v>19</v>
      </c>
      <c r="E47" s="33" t="s">
        <v>88</v>
      </c>
      <c r="F47" s="22"/>
      <c r="G47" s="39">
        <v>44.13</v>
      </c>
      <c r="H47" s="39">
        <f t="shared" si="9"/>
        <v>7.9434000000000005</v>
      </c>
      <c r="I47" s="39">
        <f t="shared" si="10"/>
        <v>52.073400000000007</v>
      </c>
      <c r="J47" s="44">
        <v>44.13</v>
      </c>
      <c r="K47" s="39">
        <f t="shared" si="5"/>
        <v>7.9434000000000005</v>
      </c>
      <c r="L47" s="39">
        <f t="shared" si="1"/>
        <v>52.073400000000007</v>
      </c>
      <c r="M47" s="50">
        <v>18</v>
      </c>
      <c r="N47" s="50">
        <v>0</v>
      </c>
      <c r="O47" s="50">
        <v>0</v>
      </c>
      <c r="P47" s="50">
        <f t="shared" si="8"/>
        <v>18</v>
      </c>
      <c r="Q47" s="39">
        <f t="shared" si="11"/>
        <v>794.34</v>
      </c>
      <c r="R47" s="39">
        <f t="shared" si="12"/>
        <v>937.32120000000009</v>
      </c>
    </row>
    <row r="48" spans="1:21" s="23" customFormat="1" x14ac:dyDescent="0.25">
      <c r="A48" s="18">
        <v>44942</v>
      </c>
      <c r="B48" s="18">
        <v>44944</v>
      </c>
      <c r="C48" s="4" t="s">
        <v>89</v>
      </c>
      <c r="D48" s="5" t="s">
        <v>19</v>
      </c>
      <c r="E48" s="33" t="s">
        <v>90</v>
      </c>
      <c r="F48" s="22"/>
      <c r="G48" s="39">
        <v>51.9</v>
      </c>
      <c r="H48" s="39">
        <f t="shared" si="9"/>
        <v>9.3419999999999987</v>
      </c>
      <c r="I48" s="39">
        <f t="shared" si="10"/>
        <v>61.241999999999997</v>
      </c>
      <c r="J48" s="44">
        <v>51.9</v>
      </c>
      <c r="K48" s="39">
        <f t="shared" si="5"/>
        <v>9.3419999999999987</v>
      </c>
      <c r="L48" s="39">
        <f t="shared" si="1"/>
        <v>61.241999999999997</v>
      </c>
      <c r="M48" s="50">
        <v>9</v>
      </c>
      <c r="N48" s="50">
        <v>0</v>
      </c>
      <c r="O48" s="50">
        <v>0</v>
      </c>
      <c r="P48" s="50">
        <f t="shared" si="8"/>
        <v>9</v>
      </c>
      <c r="Q48" s="39">
        <f t="shared" si="11"/>
        <v>467.09999999999997</v>
      </c>
      <c r="R48" s="39">
        <f t="shared" si="12"/>
        <v>551.178</v>
      </c>
    </row>
    <row r="49" spans="1:18" s="23" customFormat="1" x14ac:dyDescent="0.25">
      <c r="A49" s="18">
        <v>44778</v>
      </c>
      <c r="B49" s="18">
        <v>44781</v>
      </c>
      <c r="C49" s="4" t="s">
        <v>91</v>
      </c>
      <c r="D49" s="5" t="s">
        <v>19</v>
      </c>
      <c r="E49" s="33" t="s">
        <v>92</v>
      </c>
      <c r="F49" s="22"/>
      <c r="G49" s="39">
        <v>574.58000000000004</v>
      </c>
      <c r="H49" s="39">
        <f t="shared" si="9"/>
        <v>103.42440000000001</v>
      </c>
      <c r="I49" s="39">
        <f t="shared" si="10"/>
        <v>678.00440000000003</v>
      </c>
      <c r="J49" s="44">
        <v>574.58000000000004</v>
      </c>
      <c r="K49" s="39">
        <f t="shared" si="5"/>
        <v>103.42440000000001</v>
      </c>
      <c r="L49" s="39">
        <f t="shared" si="1"/>
        <v>678.00440000000003</v>
      </c>
      <c r="M49" s="50">
        <v>23</v>
      </c>
      <c r="N49" s="50">
        <v>0</v>
      </c>
      <c r="O49" s="50">
        <v>0</v>
      </c>
      <c r="P49" s="50">
        <f t="shared" si="8"/>
        <v>23</v>
      </c>
      <c r="Q49" s="39">
        <f t="shared" si="11"/>
        <v>13215.34</v>
      </c>
      <c r="R49" s="39">
        <f t="shared" si="12"/>
        <v>15594.101200000001</v>
      </c>
    </row>
    <row r="50" spans="1:18" s="23" customFormat="1" x14ac:dyDescent="0.25">
      <c r="A50" s="18">
        <v>45414</v>
      </c>
      <c r="B50" s="18">
        <v>45418</v>
      </c>
      <c r="C50" s="4" t="s">
        <v>93</v>
      </c>
      <c r="D50" s="5" t="s">
        <v>19</v>
      </c>
      <c r="E50" s="33" t="s">
        <v>94</v>
      </c>
      <c r="F50" s="22" t="s">
        <v>25</v>
      </c>
      <c r="G50" s="39">
        <v>46</v>
      </c>
      <c r="H50" s="39">
        <v>0</v>
      </c>
      <c r="I50" s="39">
        <f t="shared" si="10"/>
        <v>46</v>
      </c>
      <c r="J50" s="44">
        <v>44.75</v>
      </c>
      <c r="K50" s="39">
        <v>0</v>
      </c>
      <c r="L50" s="39">
        <f t="shared" si="1"/>
        <v>44.75</v>
      </c>
      <c r="M50" s="50">
        <v>6</v>
      </c>
      <c r="N50" s="50">
        <v>0</v>
      </c>
      <c r="O50" s="50">
        <v>0</v>
      </c>
      <c r="P50" s="50">
        <f t="shared" si="8"/>
        <v>6</v>
      </c>
      <c r="Q50" s="39">
        <f t="shared" si="11"/>
        <v>268.5</v>
      </c>
      <c r="R50" s="39">
        <f t="shared" si="12"/>
        <v>268.5</v>
      </c>
    </row>
    <row r="51" spans="1:18" s="23" customFormat="1" x14ac:dyDescent="0.25">
      <c r="A51" s="18">
        <v>45414</v>
      </c>
      <c r="B51" s="18">
        <v>45418</v>
      </c>
      <c r="C51" s="4" t="s">
        <v>95</v>
      </c>
      <c r="D51" s="5" t="s">
        <v>11</v>
      </c>
      <c r="E51" s="33" t="s">
        <v>96</v>
      </c>
      <c r="F51" s="22"/>
      <c r="G51" s="39">
        <v>37.24</v>
      </c>
      <c r="H51" s="39">
        <f t="shared" ref="H51:H80" si="13">+G51*18%</f>
        <v>6.7031999999999998</v>
      </c>
      <c r="I51" s="39">
        <f t="shared" si="10"/>
        <v>43.943200000000004</v>
      </c>
      <c r="J51" s="44">
        <v>35.6</v>
      </c>
      <c r="K51" s="39">
        <f t="shared" ref="K51:K114" si="14">+J51*18%</f>
        <v>6.4080000000000004</v>
      </c>
      <c r="L51" s="39">
        <f t="shared" si="1"/>
        <v>42.008000000000003</v>
      </c>
      <c r="M51" s="50">
        <v>43</v>
      </c>
      <c r="N51" s="50">
        <v>1</v>
      </c>
      <c r="O51" s="50">
        <v>0</v>
      </c>
      <c r="P51" s="50">
        <f t="shared" si="8"/>
        <v>42</v>
      </c>
      <c r="Q51" s="39">
        <f t="shared" si="11"/>
        <v>1495.2</v>
      </c>
      <c r="R51" s="39">
        <f t="shared" si="12"/>
        <v>1764.336</v>
      </c>
    </row>
    <row r="52" spans="1:18" s="23" customFormat="1" x14ac:dyDescent="0.25">
      <c r="A52" s="18">
        <v>44778</v>
      </c>
      <c r="B52" s="18">
        <v>44781</v>
      </c>
      <c r="C52" s="4" t="s">
        <v>97</v>
      </c>
      <c r="D52" s="5" t="s">
        <v>11</v>
      </c>
      <c r="E52" s="33" t="s">
        <v>98</v>
      </c>
      <c r="F52" s="22"/>
      <c r="G52" s="39">
        <v>42</v>
      </c>
      <c r="H52" s="39">
        <f t="shared" si="13"/>
        <v>7.56</v>
      </c>
      <c r="I52" s="39">
        <f t="shared" si="10"/>
        <v>49.56</v>
      </c>
      <c r="J52" s="44">
        <v>42</v>
      </c>
      <c r="K52" s="39">
        <f t="shared" si="14"/>
        <v>7.56</v>
      </c>
      <c r="L52" s="39">
        <f t="shared" si="1"/>
        <v>49.56</v>
      </c>
      <c r="M52" s="50">
        <v>0</v>
      </c>
      <c r="N52" s="50">
        <v>0</v>
      </c>
      <c r="O52" s="50">
        <v>0</v>
      </c>
      <c r="P52" s="50">
        <f t="shared" si="8"/>
        <v>0</v>
      </c>
      <c r="Q52" s="39">
        <f t="shared" si="11"/>
        <v>0</v>
      </c>
      <c r="R52" s="39">
        <f t="shared" si="12"/>
        <v>0</v>
      </c>
    </row>
    <row r="53" spans="1:18" s="23" customFormat="1" x14ac:dyDescent="0.25">
      <c r="A53" s="18">
        <v>44778</v>
      </c>
      <c r="B53" s="18">
        <v>44781</v>
      </c>
      <c r="C53" s="4" t="s">
        <v>99</v>
      </c>
      <c r="D53" s="5" t="s">
        <v>11</v>
      </c>
      <c r="E53" s="33" t="s">
        <v>100</v>
      </c>
      <c r="F53" s="22"/>
      <c r="G53" s="39">
        <v>52.57</v>
      </c>
      <c r="H53" s="39">
        <f t="shared" si="13"/>
        <v>9.4626000000000001</v>
      </c>
      <c r="I53" s="39">
        <f t="shared" si="10"/>
        <v>62.032600000000002</v>
      </c>
      <c r="J53" s="44">
        <v>52.57</v>
      </c>
      <c r="K53" s="39">
        <f t="shared" si="14"/>
        <v>9.4626000000000001</v>
      </c>
      <c r="L53" s="39">
        <f t="shared" si="1"/>
        <v>62.032600000000002</v>
      </c>
      <c r="M53" s="50">
        <v>2</v>
      </c>
      <c r="N53" s="50">
        <v>0</v>
      </c>
      <c r="O53" s="50">
        <v>0</v>
      </c>
      <c r="P53" s="50">
        <f t="shared" si="8"/>
        <v>2</v>
      </c>
      <c r="Q53" s="39">
        <f t="shared" si="11"/>
        <v>105.14</v>
      </c>
      <c r="R53" s="39">
        <f t="shared" si="12"/>
        <v>124.0652</v>
      </c>
    </row>
    <row r="54" spans="1:18" s="23" customFormat="1" x14ac:dyDescent="0.25">
      <c r="A54" s="18">
        <v>45414</v>
      </c>
      <c r="B54" s="18">
        <v>45418</v>
      </c>
      <c r="C54" s="4" t="s">
        <v>101</v>
      </c>
      <c r="D54" s="5" t="s">
        <v>11</v>
      </c>
      <c r="E54" s="33" t="s">
        <v>102</v>
      </c>
      <c r="F54" s="22"/>
      <c r="G54" s="39">
        <v>211.86</v>
      </c>
      <c r="H54" s="39">
        <f t="shared" si="13"/>
        <v>38.134799999999998</v>
      </c>
      <c r="I54" s="39">
        <f t="shared" si="10"/>
        <v>249.9948</v>
      </c>
      <c r="J54" s="44">
        <v>208.48</v>
      </c>
      <c r="K54" s="39">
        <f t="shared" si="14"/>
        <v>37.526399999999995</v>
      </c>
      <c r="L54" s="39">
        <f t="shared" si="1"/>
        <v>246.00639999999999</v>
      </c>
      <c r="M54" s="50">
        <v>7</v>
      </c>
      <c r="N54" s="50">
        <v>0</v>
      </c>
      <c r="O54" s="50">
        <v>0</v>
      </c>
      <c r="P54" s="50">
        <f t="shared" si="8"/>
        <v>7</v>
      </c>
      <c r="Q54" s="39">
        <f t="shared" si="11"/>
        <v>1459.36</v>
      </c>
      <c r="R54" s="39">
        <f t="shared" si="12"/>
        <v>1722.0447999999999</v>
      </c>
    </row>
    <row r="55" spans="1:18" s="23" customFormat="1" x14ac:dyDescent="0.25">
      <c r="A55" s="18">
        <v>44778</v>
      </c>
      <c r="B55" s="18">
        <v>44781</v>
      </c>
      <c r="C55" s="4" t="s">
        <v>103</v>
      </c>
      <c r="D55" s="5" t="s">
        <v>11</v>
      </c>
      <c r="E55" s="33" t="s">
        <v>104</v>
      </c>
      <c r="F55" s="22"/>
      <c r="G55" s="39">
        <v>20.079999999999998</v>
      </c>
      <c r="H55" s="39">
        <f t="shared" si="13"/>
        <v>3.6143999999999994</v>
      </c>
      <c r="I55" s="39">
        <f t="shared" si="10"/>
        <v>23.694399999999998</v>
      </c>
      <c r="J55" s="44">
        <v>20.079999999999998</v>
      </c>
      <c r="K55" s="39">
        <f t="shared" si="14"/>
        <v>3.6143999999999994</v>
      </c>
      <c r="L55" s="39">
        <f t="shared" si="1"/>
        <v>23.694399999999998</v>
      </c>
      <c r="M55" s="50">
        <v>0</v>
      </c>
      <c r="N55" s="50">
        <v>0</v>
      </c>
      <c r="O55" s="50">
        <v>0</v>
      </c>
      <c r="P55" s="50">
        <f t="shared" si="8"/>
        <v>0</v>
      </c>
      <c r="Q55" s="39">
        <f t="shared" si="11"/>
        <v>0</v>
      </c>
      <c r="R55" s="39">
        <f t="shared" si="12"/>
        <v>0</v>
      </c>
    </row>
    <row r="56" spans="1:18" s="23" customFormat="1" x14ac:dyDescent="0.25">
      <c r="A56" s="18">
        <v>44778</v>
      </c>
      <c r="B56" s="18">
        <v>44781</v>
      </c>
      <c r="C56" s="4" t="s">
        <v>105</v>
      </c>
      <c r="D56" s="5" t="s">
        <v>11</v>
      </c>
      <c r="E56" s="33" t="s">
        <v>106</v>
      </c>
      <c r="F56" s="22"/>
      <c r="G56" s="39">
        <v>13</v>
      </c>
      <c r="H56" s="39">
        <f t="shared" si="13"/>
        <v>2.34</v>
      </c>
      <c r="I56" s="39">
        <f t="shared" si="10"/>
        <v>15.34</v>
      </c>
      <c r="J56" s="44">
        <v>13</v>
      </c>
      <c r="K56" s="39">
        <f t="shared" si="14"/>
        <v>2.34</v>
      </c>
      <c r="L56" s="39">
        <f t="shared" si="1"/>
        <v>15.34</v>
      </c>
      <c r="M56" s="50">
        <v>0</v>
      </c>
      <c r="N56" s="50">
        <v>0</v>
      </c>
      <c r="O56" s="50">
        <v>0</v>
      </c>
      <c r="P56" s="50">
        <f t="shared" si="8"/>
        <v>0</v>
      </c>
      <c r="Q56" s="39">
        <f t="shared" si="11"/>
        <v>0</v>
      </c>
      <c r="R56" s="39">
        <f t="shared" si="12"/>
        <v>0</v>
      </c>
    </row>
    <row r="57" spans="1:18" s="23" customFormat="1" x14ac:dyDescent="0.25">
      <c r="A57" s="18">
        <v>44778</v>
      </c>
      <c r="B57" s="18">
        <v>44781</v>
      </c>
      <c r="C57" s="4" t="s">
        <v>107</v>
      </c>
      <c r="D57" s="5" t="s">
        <v>11</v>
      </c>
      <c r="E57" s="33" t="s">
        <v>108</v>
      </c>
      <c r="F57" s="22"/>
      <c r="G57" s="39">
        <v>13</v>
      </c>
      <c r="H57" s="39">
        <f t="shared" si="13"/>
        <v>2.34</v>
      </c>
      <c r="I57" s="39">
        <f t="shared" si="10"/>
        <v>15.34</v>
      </c>
      <c r="J57" s="44">
        <v>13</v>
      </c>
      <c r="K57" s="39">
        <f t="shared" si="14"/>
        <v>2.34</v>
      </c>
      <c r="L57" s="39">
        <f t="shared" si="1"/>
        <v>15.34</v>
      </c>
      <c r="M57" s="50">
        <v>0</v>
      </c>
      <c r="N57" s="50">
        <v>0</v>
      </c>
      <c r="O57" s="50">
        <v>0</v>
      </c>
      <c r="P57" s="50">
        <f t="shared" ref="P57:P88" si="15">+M57-N57+O57</f>
        <v>0</v>
      </c>
      <c r="Q57" s="39">
        <f t="shared" si="11"/>
        <v>0</v>
      </c>
      <c r="R57" s="39">
        <f t="shared" si="12"/>
        <v>0</v>
      </c>
    </row>
    <row r="58" spans="1:18" s="23" customFormat="1" x14ac:dyDescent="0.25">
      <c r="A58" s="18">
        <v>44778</v>
      </c>
      <c r="B58" s="18">
        <v>44781</v>
      </c>
      <c r="C58" s="4" t="s">
        <v>109</v>
      </c>
      <c r="D58" s="5" t="s">
        <v>11</v>
      </c>
      <c r="E58" s="33" t="s">
        <v>110</v>
      </c>
      <c r="F58" s="22"/>
      <c r="G58" s="39">
        <v>13</v>
      </c>
      <c r="H58" s="39">
        <f t="shared" si="13"/>
        <v>2.34</v>
      </c>
      <c r="I58" s="39">
        <f t="shared" si="10"/>
        <v>15.34</v>
      </c>
      <c r="J58" s="44">
        <v>13</v>
      </c>
      <c r="K58" s="39">
        <f t="shared" si="14"/>
        <v>2.34</v>
      </c>
      <c r="L58" s="39">
        <f t="shared" si="1"/>
        <v>15.34</v>
      </c>
      <c r="M58" s="50">
        <v>0</v>
      </c>
      <c r="N58" s="50">
        <v>0</v>
      </c>
      <c r="O58" s="50">
        <v>0</v>
      </c>
      <c r="P58" s="50">
        <f t="shared" si="15"/>
        <v>0</v>
      </c>
      <c r="Q58" s="39">
        <f t="shared" si="11"/>
        <v>0</v>
      </c>
      <c r="R58" s="39">
        <f t="shared" si="12"/>
        <v>0</v>
      </c>
    </row>
    <row r="59" spans="1:18" s="23" customFormat="1" x14ac:dyDescent="0.25">
      <c r="A59" s="18">
        <v>45414</v>
      </c>
      <c r="B59" s="18">
        <v>45418</v>
      </c>
      <c r="C59" s="4" t="s">
        <v>111</v>
      </c>
      <c r="D59" s="5" t="s">
        <v>11</v>
      </c>
      <c r="E59" s="33" t="s">
        <v>112</v>
      </c>
      <c r="F59" s="22"/>
      <c r="G59" s="39">
        <v>13.41</v>
      </c>
      <c r="H59" s="39">
        <f t="shared" si="13"/>
        <v>2.4137999999999997</v>
      </c>
      <c r="I59" s="39">
        <f t="shared" si="10"/>
        <v>15.8238</v>
      </c>
      <c r="J59" s="44">
        <v>11.02</v>
      </c>
      <c r="K59" s="39">
        <f t="shared" si="14"/>
        <v>1.9835999999999998</v>
      </c>
      <c r="L59" s="39">
        <f t="shared" si="1"/>
        <v>13.003599999999999</v>
      </c>
      <c r="M59" s="50">
        <v>29</v>
      </c>
      <c r="N59" s="50">
        <v>3</v>
      </c>
      <c r="O59" s="50">
        <v>0</v>
      </c>
      <c r="P59" s="50">
        <f t="shared" si="15"/>
        <v>26</v>
      </c>
      <c r="Q59" s="39">
        <f t="shared" si="11"/>
        <v>286.52</v>
      </c>
      <c r="R59" s="39">
        <f t="shared" si="12"/>
        <v>338.09359999999998</v>
      </c>
    </row>
    <row r="60" spans="1:18" s="23" customFormat="1" x14ac:dyDescent="0.25">
      <c r="A60" s="18">
        <v>45414</v>
      </c>
      <c r="B60" s="18">
        <v>45418</v>
      </c>
      <c r="C60" s="4" t="s">
        <v>113</v>
      </c>
      <c r="D60" s="5" t="s">
        <v>11</v>
      </c>
      <c r="E60" s="33" t="s">
        <v>114</v>
      </c>
      <c r="F60" s="22"/>
      <c r="G60" s="39">
        <v>13.41</v>
      </c>
      <c r="H60" s="39">
        <f t="shared" si="13"/>
        <v>2.4137999999999997</v>
      </c>
      <c r="I60" s="39">
        <f t="shared" si="10"/>
        <v>15.8238</v>
      </c>
      <c r="J60" s="44">
        <v>11.02</v>
      </c>
      <c r="K60" s="39">
        <f t="shared" si="14"/>
        <v>1.9835999999999998</v>
      </c>
      <c r="L60" s="39">
        <f t="shared" si="1"/>
        <v>13.003599999999999</v>
      </c>
      <c r="M60" s="50">
        <v>22</v>
      </c>
      <c r="N60" s="50">
        <v>3</v>
      </c>
      <c r="O60" s="50">
        <v>0</v>
      </c>
      <c r="P60" s="50">
        <f t="shared" si="15"/>
        <v>19</v>
      </c>
      <c r="Q60" s="39">
        <f t="shared" si="11"/>
        <v>209.38</v>
      </c>
      <c r="R60" s="39">
        <f t="shared" si="12"/>
        <v>247.06839999999997</v>
      </c>
    </row>
    <row r="61" spans="1:18" s="23" customFormat="1" x14ac:dyDescent="0.25">
      <c r="A61" s="18">
        <v>45414</v>
      </c>
      <c r="B61" s="18">
        <v>45418</v>
      </c>
      <c r="C61" s="4" t="s">
        <v>115</v>
      </c>
      <c r="D61" s="5" t="s">
        <v>11</v>
      </c>
      <c r="E61" s="33" t="s">
        <v>116</v>
      </c>
      <c r="F61" s="22"/>
      <c r="G61" s="39">
        <v>13.41</v>
      </c>
      <c r="H61" s="39">
        <f t="shared" si="13"/>
        <v>2.4137999999999997</v>
      </c>
      <c r="I61" s="39">
        <f t="shared" si="10"/>
        <v>15.8238</v>
      </c>
      <c r="J61" s="44">
        <v>11.02</v>
      </c>
      <c r="K61" s="39">
        <f t="shared" si="14"/>
        <v>1.9835999999999998</v>
      </c>
      <c r="L61" s="39">
        <f t="shared" si="1"/>
        <v>13.003599999999999</v>
      </c>
      <c r="M61" s="50">
        <v>26</v>
      </c>
      <c r="N61" s="50">
        <v>4</v>
      </c>
      <c r="O61" s="50">
        <v>0</v>
      </c>
      <c r="P61" s="50">
        <f t="shared" si="15"/>
        <v>22</v>
      </c>
      <c r="Q61" s="39">
        <f t="shared" si="11"/>
        <v>242.44</v>
      </c>
      <c r="R61" s="39">
        <f t="shared" si="12"/>
        <v>286.07919999999996</v>
      </c>
    </row>
    <row r="62" spans="1:18" s="23" customFormat="1" x14ac:dyDescent="0.25">
      <c r="A62" s="18">
        <v>45414</v>
      </c>
      <c r="B62" s="18">
        <v>45418</v>
      </c>
      <c r="C62" s="4" t="s">
        <v>117</v>
      </c>
      <c r="D62" s="5" t="s">
        <v>11</v>
      </c>
      <c r="E62" s="33" t="s">
        <v>118</v>
      </c>
      <c r="F62" s="22"/>
      <c r="G62" s="39">
        <v>15.12</v>
      </c>
      <c r="H62" s="39">
        <f t="shared" si="13"/>
        <v>2.7215999999999996</v>
      </c>
      <c r="I62" s="39">
        <f t="shared" si="10"/>
        <v>17.8416</v>
      </c>
      <c r="J62" s="44">
        <v>11.02</v>
      </c>
      <c r="K62" s="39">
        <f t="shared" si="14"/>
        <v>1.9835999999999998</v>
      </c>
      <c r="L62" s="39">
        <f t="shared" si="1"/>
        <v>13.003599999999999</v>
      </c>
      <c r="M62" s="50">
        <v>31</v>
      </c>
      <c r="N62" s="50">
        <v>1</v>
      </c>
      <c r="O62" s="50">
        <v>0</v>
      </c>
      <c r="P62" s="50">
        <f t="shared" si="15"/>
        <v>30</v>
      </c>
      <c r="Q62" s="39">
        <f t="shared" si="11"/>
        <v>330.59999999999997</v>
      </c>
      <c r="R62" s="39">
        <f t="shared" si="12"/>
        <v>390.10799999999995</v>
      </c>
    </row>
    <row r="63" spans="1:18" s="23" customFormat="1" x14ac:dyDescent="0.25">
      <c r="A63" s="18">
        <v>45414</v>
      </c>
      <c r="B63" s="18">
        <v>45418</v>
      </c>
      <c r="C63" s="4" t="s">
        <v>119</v>
      </c>
      <c r="D63" s="5" t="s">
        <v>14</v>
      </c>
      <c r="E63" s="33" t="s">
        <v>120</v>
      </c>
      <c r="F63" s="22"/>
      <c r="G63" s="39">
        <v>20.5</v>
      </c>
      <c r="H63" s="39">
        <f t="shared" si="13"/>
        <v>3.69</v>
      </c>
      <c r="I63" s="39">
        <f t="shared" si="10"/>
        <v>24.19</v>
      </c>
      <c r="J63" s="44">
        <v>20.5</v>
      </c>
      <c r="K63" s="39">
        <f t="shared" si="14"/>
        <v>3.69</v>
      </c>
      <c r="L63" s="39">
        <f t="shared" si="1"/>
        <v>24.19</v>
      </c>
      <c r="M63" s="50">
        <v>57</v>
      </c>
      <c r="N63" s="50">
        <v>1</v>
      </c>
      <c r="O63" s="50">
        <v>0</v>
      </c>
      <c r="P63" s="50">
        <f t="shared" si="15"/>
        <v>56</v>
      </c>
      <c r="Q63" s="39">
        <f t="shared" si="11"/>
        <v>1148</v>
      </c>
      <c r="R63" s="39">
        <f t="shared" si="12"/>
        <v>1354.64</v>
      </c>
    </row>
    <row r="64" spans="1:18" s="23" customFormat="1" ht="25.5" x14ac:dyDescent="0.25">
      <c r="A64" s="18">
        <v>44922</v>
      </c>
      <c r="B64" s="18">
        <v>44925</v>
      </c>
      <c r="C64" s="21" t="s">
        <v>253</v>
      </c>
      <c r="D64" s="5" t="s">
        <v>19</v>
      </c>
      <c r="E64" s="33" t="s">
        <v>121</v>
      </c>
      <c r="F64" s="22"/>
      <c r="G64" s="39">
        <v>2028.6</v>
      </c>
      <c r="H64" s="39">
        <f t="shared" si="13"/>
        <v>365.14799999999997</v>
      </c>
      <c r="I64" s="39">
        <f t="shared" si="10"/>
        <v>2393.748</v>
      </c>
      <c r="J64" s="44">
        <v>2028.6</v>
      </c>
      <c r="K64" s="39">
        <f t="shared" si="14"/>
        <v>365.14799999999997</v>
      </c>
      <c r="L64" s="39">
        <f t="shared" si="1"/>
        <v>2393.748</v>
      </c>
      <c r="M64" s="50">
        <v>24</v>
      </c>
      <c r="N64" s="50">
        <v>0</v>
      </c>
      <c r="O64" s="50">
        <v>0</v>
      </c>
      <c r="P64" s="50">
        <f t="shared" si="15"/>
        <v>24</v>
      </c>
      <c r="Q64" s="39">
        <f t="shared" si="11"/>
        <v>48686.399999999994</v>
      </c>
      <c r="R64" s="39">
        <f t="shared" si="12"/>
        <v>57449.952000000005</v>
      </c>
    </row>
    <row r="65" spans="1:18" s="23" customFormat="1" x14ac:dyDescent="0.25">
      <c r="A65" s="18">
        <v>44942</v>
      </c>
      <c r="B65" s="18">
        <v>44944</v>
      </c>
      <c r="C65" s="4" t="s">
        <v>122</v>
      </c>
      <c r="D65" s="5" t="s">
        <v>19</v>
      </c>
      <c r="E65" s="33" t="s">
        <v>123</v>
      </c>
      <c r="F65" s="22"/>
      <c r="G65" s="39">
        <v>496.89</v>
      </c>
      <c r="H65" s="39">
        <f t="shared" si="13"/>
        <v>89.44019999999999</v>
      </c>
      <c r="I65" s="39">
        <f t="shared" si="10"/>
        <v>586.33019999999999</v>
      </c>
      <c r="J65" s="44">
        <v>496.89</v>
      </c>
      <c r="K65" s="39">
        <f t="shared" si="14"/>
        <v>89.44019999999999</v>
      </c>
      <c r="L65" s="39">
        <f t="shared" si="1"/>
        <v>586.33019999999999</v>
      </c>
      <c r="M65" s="50">
        <v>13</v>
      </c>
      <c r="N65" s="50">
        <v>0</v>
      </c>
      <c r="O65" s="50">
        <v>0</v>
      </c>
      <c r="P65" s="50">
        <f t="shared" si="15"/>
        <v>13</v>
      </c>
      <c r="Q65" s="39">
        <f t="shared" si="11"/>
        <v>6459.57</v>
      </c>
      <c r="R65" s="39">
        <f t="shared" si="12"/>
        <v>7622.2925999999998</v>
      </c>
    </row>
    <row r="66" spans="1:18" s="23" customFormat="1" x14ac:dyDescent="0.25">
      <c r="A66" s="18">
        <v>44942</v>
      </c>
      <c r="B66" s="18">
        <v>44944</v>
      </c>
      <c r="C66" s="4" t="s">
        <v>124</v>
      </c>
      <c r="D66" s="5" t="s">
        <v>11</v>
      </c>
      <c r="E66" s="33" t="s">
        <v>125</v>
      </c>
      <c r="F66" s="22"/>
      <c r="G66" s="39">
        <v>249.22</v>
      </c>
      <c r="H66" s="39">
        <f t="shared" si="13"/>
        <v>44.8596</v>
      </c>
      <c r="I66" s="39">
        <f t="shared" si="10"/>
        <v>294.07960000000003</v>
      </c>
      <c r="J66" s="44">
        <v>249.22</v>
      </c>
      <c r="K66" s="39">
        <f t="shared" si="14"/>
        <v>44.8596</v>
      </c>
      <c r="L66" s="39">
        <f t="shared" si="1"/>
        <v>294.07960000000003</v>
      </c>
      <c r="M66" s="50">
        <v>7</v>
      </c>
      <c r="N66" s="50">
        <v>0</v>
      </c>
      <c r="O66" s="50">
        <v>0</v>
      </c>
      <c r="P66" s="50">
        <f t="shared" si="15"/>
        <v>7</v>
      </c>
      <c r="Q66" s="39">
        <f t="shared" si="11"/>
        <v>1744.54</v>
      </c>
      <c r="R66" s="39">
        <f t="shared" si="12"/>
        <v>2058.5572000000002</v>
      </c>
    </row>
    <row r="67" spans="1:18" s="23" customFormat="1" x14ac:dyDescent="0.25">
      <c r="A67" s="18">
        <v>45414</v>
      </c>
      <c r="B67" s="18">
        <v>45418</v>
      </c>
      <c r="C67" s="4" t="s">
        <v>126</v>
      </c>
      <c r="D67" s="5" t="s">
        <v>11</v>
      </c>
      <c r="E67" s="33" t="s">
        <v>127</v>
      </c>
      <c r="F67" s="22"/>
      <c r="G67" s="39">
        <v>285</v>
      </c>
      <c r="H67" s="39">
        <f t="shared" si="13"/>
        <v>51.3</v>
      </c>
      <c r="I67" s="39">
        <f t="shared" si="10"/>
        <v>336.3</v>
      </c>
      <c r="J67" s="44">
        <v>224.58</v>
      </c>
      <c r="K67" s="39">
        <f t="shared" si="14"/>
        <v>40.424399999999999</v>
      </c>
      <c r="L67" s="39">
        <f t="shared" si="1"/>
        <v>265.00440000000003</v>
      </c>
      <c r="M67" s="50">
        <v>4</v>
      </c>
      <c r="N67" s="50">
        <v>0</v>
      </c>
      <c r="O67" s="50">
        <v>0</v>
      </c>
      <c r="P67" s="50">
        <f t="shared" si="15"/>
        <v>4</v>
      </c>
      <c r="Q67" s="39">
        <f t="shared" si="11"/>
        <v>898.32</v>
      </c>
      <c r="R67" s="39">
        <f t="shared" si="12"/>
        <v>1060.0176000000001</v>
      </c>
    </row>
    <row r="68" spans="1:18" s="23" customFormat="1" x14ac:dyDescent="0.25">
      <c r="A68" s="18">
        <v>45414</v>
      </c>
      <c r="B68" s="18">
        <v>45418</v>
      </c>
      <c r="C68" s="4" t="s">
        <v>128</v>
      </c>
      <c r="D68" s="5" t="s">
        <v>11</v>
      </c>
      <c r="E68" s="33" t="s">
        <v>129</v>
      </c>
      <c r="F68" s="22"/>
      <c r="G68" s="39">
        <v>681</v>
      </c>
      <c r="H68" s="39">
        <f t="shared" si="13"/>
        <v>122.58</v>
      </c>
      <c r="I68" s="39">
        <f t="shared" si="10"/>
        <v>803.58</v>
      </c>
      <c r="J68" s="44">
        <v>765</v>
      </c>
      <c r="K68" s="39">
        <f t="shared" si="14"/>
        <v>137.69999999999999</v>
      </c>
      <c r="L68" s="39">
        <f t="shared" si="1"/>
        <v>902.7</v>
      </c>
      <c r="M68" s="50">
        <v>2</v>
      </c>
      <c r="N68" s="50">
        <v>0</v>
      </c>
      <c r="O68" s="50">
        <v>0</v>
      </c>
      <c r="P68" s="50">
        <f t="shared" si="15"/>
        <v>2</v>
      </c>
      <c r="Q68" s="39">
        <f t="shared" si="11"/>
        <v>1530</v>
      </c>
      <c r="R68" s="39">
        <f t="shared" si="12"/>
        <v>1805.4</v>
      </c>
    </row>
    <row r="69" spans="1:18" s="23" customFormat="1" x14ac:dyDescent="0.25">
      <c r="A69" s="18">
        <v>45414</v>
      </c>
      <c r="B69" s="18">
        <v>45418</v>
      </c>
      <c r="C69" s="4" t="s">
        <v>130</v>
      </c>
      <c r="D69" s="5" t="s">
        <v>11</v>
      </c>
      <c r="E69" s="33" t="s">
        <v>131</v>
      </c>
      <c r="F69" s="22"/>
      <c r="G69" s="39">
        <v>107.8</v>
      </c>
      <c r="H69" s="39">
        <f t="shared" si="13"/>
        <v>19.404</v>
      </c>
      <c r="I69" s="39">
        <f t="shared" si="10"/>
        <v>127.20399999999999</v>
      </c>
      <c r="J69" s="44">
        <v>538</v>
      </c>
      <c r="K69" s="39">
        <f t="shared" si="14"/>
        <v>96.84</v>
      </c>
      <c r="L69" s="39">
        <f t="shared" si="1"/>
        <v>634.84</v>
      </c>
      <c r="M69" s="50">
        <v>50</v>
      </c>
      <c r="N69" s="50">
        <v>0</v>
      </c>
      <c r="O69" s="50">
        <v>0</v>
      </c>
      <c r="P69" s="50">
        <f t="shared" si="15"/>
        <v>50</v>
      </c>
      <c r="Q69" s="39">
        <f t="shared" si="11"/>
        <v>26900</v>
      </c>
      <c r="R69" s="39">
        <f t="shared" si="12"/>
        <v>31742</v>
      </c>
    </row>
    <row r="70" spans="1:18" s="23" customFormat="1" x14ac:dyDescent="0.25">
      <c r="A70" s="18">
        <v>45267</v>
      </c>
      <c r="B70" s="18">
        <v>45271</v>
      </c>
      <c r="C70" s="4" t="s">
        <v>132</v>
      </c>
      <c r="D70" s="5" t="s">
        <v>11</v>
      </c>
      <c r="E70" s="33" t="s">
        <v>133</v>
      </c>
      <c r="F70" s="22"/>
      <c r="G70" s="39">
        <v>107.8</v>
      </c>
      <c r="H70" s="39">
        <f t="shared" si="13"/>
        <v>19.404</v>
      </c>
      <c r="I70" s="39">
        <f t="shared" si="10"/>
        <v>127.20399999999999</v>
      </c>
      <c r="J70" s="44">
        <v>107.8</v>
      </c>
      <c r="K70" s="39">
        <f t="shared" si="14"/>
        <v>19.404</v>
      </c>
      <c r="L70" s="39">
        <f t="shared" si="1"/>
        <v>127.20399999999999</v>
      </c>
      <c r="M70" s="50">
        <v>74</v>
      </c>
      <c r="N70" s="50">
        <v>0</v>
      </c>
      <c r="O70" s="50">
        <v>0</v>
      </c>
      <c r="P70" s="50">
        <f t="shared" si="15"/>
        <v>74</v>
      </c>
      <c r="Q70" s="39">
        <f t="shared" si="11"/>
        <v>7977.2</v>
      </c>
      <c r="R70" s="39">
        <f t="shared" si="12"/>
        <v>9413.0959999999995</v>
      </c>
    </row>
    <row r="71" spans="1:18" s="23" customFormat="1" x14ac:dyDescent="0.25">
      <c r="A71" s="18">
        <v>44778</v>
      </c>
      <c r="B71" s="18">
        <v>44781</v>
      </c>
      <c r="C71" s="4" t="s">
        <v>134</v>
      </c>
      <c r="D71" s="5" t="s">
        <v>11</v>
      </c>
      <c r="E71" s="33" t="s">
        <v>135</v>
      </c>
      <c r="F71" s="22"/>
      <c r="G71" s="39">
        <v>7400</v>
      </c>
      <c r="H71" s="39">
        <f t="shared" si="13"/>
        <v>1332</v>
      </c>
      <c r="I71" s="39">
        <f t="shared" si="10"/>
        <v>8732</v>
      </c>
      <c r="J71" s="44">
        <v>7400</v>
      </c>
      <c r="K71" s="39">
        <f t="shared" si="14"/>
        <v>1332</v>
      </c>
      <c r="L71" s="39">
        <f t="shared" si="1"/>
        <v>8732</v>
      </c>
      <c r="M71" s="50">
        <v>2</v>
      </c>
      <c r="N71" s="50">
        <v>0</v>
      </c>
      <c r="O71" s="50">
        <v>0</v>
      </c>
      <c r="P71" s="50">
        <f t="shared" si="15"/>
        <v>2</v>
      </c>
      <c r="Q71" s="39">
        <f t="shared" si="11"/>
        <v>14800</v>
      </c>
      <c r="R71" s="39">
        <f t="shared" si="12"/>
        <v>17464</v>
      </c>
    </row>
    <row r="72" spans="1:18" s="23" customFormat="1" x14ac:dyDescent="0.25">
      <c r="A72" s="18">
        <v>44778</v>
      </c>
      <c r="B72" s="18">
        <v>44781</v>
      </c>
      <c r="C72" s="4" t="s">
        <v>136</v>
      </c>
      <c r="D72" s="5" t="s">
        <v>14</v>
      </c>
      <c r="E72" s="33" t="s">
        <v>137</v>
      </c>
      <c r="F72" s="22"/>
      <c r="G72" s="39">
        <v>42.75</v>
      </c>
      <c r="H72" s="39">
        <f t="shared" si="13"/>
        <v>7.6949999999999994</v>
      </c>
      <c r="I72" s="39">
        <f t="shared" si="10"/>
        <v>50.445</v>
      </c>
      <c r="J72" s="44">
        <v>42.75</v>
      </c>
      <c r="K72" s="39">
        <f t="shared" si="14"/>
        <v>7.6949999999999994</v>
      </c>
      <c r="L72" s="39">
        <f t="shared" si="1"/>
        <v>50.445</v>
      </c>
      <c r="M72" s="50">
        <v>28</v>
      </c>
      <c r="N72" s="50">
        <v>0</v>
      </c>
      <c r="O72" s="50">
        <v>0</v>
      </c>
      <c r="P72" s="50">
        <f t="shared" si="15"/>
        <v>28</v>
      </c>
      <c r="Q72" s="39">
        <f t="shared" si="11"/>
        <v>1197</v>
      </c>
      <c r="R72" s="39">
        <f t="shared" si="12"/>
        <v>1412.46</v>
      </c>
    </row>
    <row r="73" spans="1:18" s="23" customFormat="1" x14ac:dyDescent="0.25">
      <c r="A73" s="18">
        <v>44942</v>
      </c>
      <c r="B73" s="18">
        <v>44944</v>
      </c>
      <c r="C73" s="4" t="s">
        <v>138</v>
      </c>
      <c r="D73" s="5" t="s">
        <v>11</v>
      </c>
      <c r="E73" s="33" t="s">
        <v>139</v>
      </c>
      <c r="F73" s="22"/>
      <c r="G73" s="39">
        <v>127.12</v>
      </c>
      <c r="H73" s="39">
        <f t="shared" si="13"/>
        <v>22.881599999999999</v>
      </c>
      <c r="I73" s="39">
        <f t="shared" si="10"/>
        <v>150.0016</v>
      </c>
      <c r="J73" s="44">
        <v>127.12</v>
      </c>
      <c r="K73" s="39">
        <f t="shared" si="14"/>
        <v>22.881599999999999</v>
      </c>
      <c r="L73" s="39">
        <f t="shared" si="1"/>
        <v>150.0016</v>
      </c>
      <c r="M73" s="50">
        <v>15</v>
      </c>
      <c r="N73" s="50">
        <v>0</v>
      </c>
      <c r="O73" s="50">
        <v>0</v>
      </c>
      <c r="P73" s="50">
        <f t="shared" si="15"/>
        <v>15</v>
      </c>
      <c r="Q73" s="39">
        <f t="shared" si="11"/>
        <v>1906.8000000000002</v>
      </c>
      <c r="R73" s="39">
        <f t="shared" si="12"/>
        <v>2250.0239999999999</v>
      </c>
    </row>
    <row r="74" spans="1:18" s="23" customFormat="1" x14ac:dyDescent="0.25">
      <c r="A74" s="18">
        <v>45267</v>
      </c>
      <c r="B74" s="18">
        <v>45271</v>
      </c>
      <c r="C74" s="4" t="s">
        <v>140</v>
      </c>
      <c r="D74" s="5" t="s">
        <v>141</v>
      </c>
      <c r="E74" s="33" t="s">
        <v>142</v>
      </c>
      <c r="F74" s="22"/>
      <c r="G74" s="39">
        <v>144.06</v>
      </c>
      <c r="H74" s="39">
        <f t="shared" si="13"/>
        <v>25.930799999999998</v>
      </c>
      <c r="I74" s="39">
        <f t="shared" si="10"/>
        <v>169.99080000000001</v>
      </c>
      <c r="J74" s="44">
        <v>144.06</v>
      </c>
      <c r="K74" s="39">
        <f t="shared" si="14"/>
        <v>25.930799999999998</v>
      </c>
      <c r="L74" s="39">
        <f t="shared" si="1"/>
        <v>169.99080000000001</v>
      </c>
      <c r="M74" s="50">
        <v>50</v>
      </c>
      <c r="N74" s="50">
        <v>0</v>
      </c>
      <c r="O74" s="50">
        <v>0</v>
      </c>
      <c r="P74" s="50">
        <f t="shared" si="15"/>
        <v>50</v>
      </c>
      <c r="Q74" s="39">
        <f t="shared" si="11"/>
        <v>7203</v>
      </c>
      <c r="R74" s="39">
        <f t="shared" si="12"/>
        <v>8499.5400000000009</v>
      </c>
    </row>
    <row r="75" spans="1:18" s="23" customFormat="1" x14ac:dyDescent="0.25">
      <c r="A75" s="18">
        <v>44942</v>
      </c>
      <c r="B75" s="18">
        <v>44944</v>
      </c>
      <c r="C75" s="4" t="s">
        <v>143</v>
      </c>
      <c r="D75" s="5" t="s">
        <v>14</v>
      </c>
      <c r="E75" s="33" t="s">
        <v>144</v>
      </c>
      <c r="F75" s="22"/>
      <c r="G75" s="39">
        <v>7.37</v>
      </c>
      <c r="H75" s="39">
        <f t="shared" si="13"/>
        <v>1.3266</v>
      </c>
      <c r="I75" s="39">
        <f t="shared" si="10"/>
        <v>8.6966000000000001</v>
      </c>
      <c r="J75" s="44">
        <v>7.37</v>
      </c>
      <c r="K75" s="39">
        <f t="shared" si="14"/>
        <v>1.3266</v>
      </c>
      <c r="L75" s="39">
        <f t="shared" ref="L75:L118" si="16">+J75+K75</f>
        <v>8.6966000000000001</v>
      </c>
      <c r="M75" s="50">
        <v>7</v>
      </c>
      <c r="N75" s="50">
        <v>0</v>
      </c>
      <c r="O75" s="50">
        <v>0</v>
      </c>
      <c r="P75" s="50">
        <f t="shared" si="15"/>
        <v>7</v>
      </c>
      <c r="Q75" s="39">
        <f t="shared" ref="Q75:Q106" si="17">+J75*P75</f>
        <v>51.59</v>
      </c>
      <c r="R75" s="39">
        <f t="shared" ref="R75:R106" si="18">+L75*P75</f>
        <v>60.876199999999997</v>
      </c>
    </row>
    <row r="76" spans="1:18" s="23" customFormat="1" x14ac:dyDescent="0.25">
      <c r="A76" s="18">
        <v>45267</v>
      </c>
      <c r="B76" s="18">
        <v>45271</v>
      </c>
      <c r="C76" s="4" t="s">
        <v>145</v>
      </c>
      <c r="D76" s="5" t="s">
        <v>14</v>
      </c>
      <c r="E76" s="33" t="s">
        <v>146</v>
      </c>
      <c r="F76" s="22"/>
      <c r="G76" s="39">
        <v>265.25</v>
      </c>
      <c r="H76" s="39">
        <f t="shared" si="13"/>
        <v>47.744999999999997</v>
      </c>
      <c r="I76" s="39">
        <f t="shared" si="10"/>
        <v>312.995</v>
      </c>
      <c r="J76" s="44">
        <v>265.25</v>
      </c>
      <c r="K76" s="39">
        <f t="shared" si="14"/>
        <v>47.744999999999997</v>
      </c>
      <c r="L76" s="39">
        <f t="shared" si="16"/>
        <v>312.995</v>
      </c>
      <c r="M76" s="50">
        <v>21</v>
      </c>
      <c r="N76" s="50">
        <v>2</v>
      </c>
      <c r="O76" s="50">
        <v>0</v>
      </c>
      <c r="P76" s="50">
        <f t="shared" si="15"/>
        <v>19</v>
      </c>
      <c r="Q76" s="39">
        <f t="shared" si="17"/>
        <v>5039.75</v>
      </c>
      <c r="R76" s="39">
        <f t="shared" si="18"/>
        <v>5946.9049999999997</v>
      </c>
    </row>
    <row r="77" spans="1:18" s="23" customFormat="1" x14ac:dyDescent="0.25">
      <c r="A77" s="18">
        <v>45414</v>
      </c>
      <c r="B77" s="18">
        <v>45418</v>
      </c>
      <c r="C77" s="4" t="s">
        <v>147</v>
      </c>
      <c r="D77" s="5" t="s">
        <v>11</v>
      </c>
      <c r="E77" s="33" t="s">
        <v>148</v>
      </c>
      <c r="F77" s="22"/>
      <c r="G77" s="39">
        <v>9.15</v>
      </c>
      <c r="H77" s="39">
        <f t="shared" si="13"/>
        <v>1.647</v>
      </c>
      <c r="I77" s="39">
        <f t="shared" si="10"/>
        <v>10.797000000000001</v>
      </c>
      <c r="J77" s="44">
        <v>9.16</v>
      </c>
      <c r="K77" s="39">
        <f t="shared" si="14"/>
        <v>1.6488</v>
      </c>
      <c r="L77" s="39">
        <f t="shared" si="16"/>
        <v>10.8088</v>
      </c>
      <c r="M77" s="50">
        <v>36</v>
      </c>
      <c r="N77" s="50">
        <v>1</v>
      </c>
      <c r="O77" s="50">
        <v>0</v>
      </c>
      <c r="P77" s="50">
        <f t="shared" si="15"/>
        <v>35</v>
      </c>
      <c r="Q77" s="39">
        <f t="shared" si="17"/>
        <v>320.60000000000002</v>
      </c>
      <c r="R77" s="39">
        <f t="shared" si="18"/>
        <v>378.30799999999999</v>
      </c>
    </row>
    <row r="78" spans="1:18" s="23" customFormat="1" x14ac:dyDescent="0.25">
      <c r="A78" s="18">
        <v>45414</v>
      </c>
      <c r="B78" s="18">
        <v>45418</v>
      </c>
      <c r="C78" s="4" t="s">
        <v>149</v>
      </c>
      <c r="D78" s="5" t="s">
        <v>11</v>
      </c>
      <c r="E78" s="33" t="s">
        <v>150</v>
      </c>
      <c r="F78" s="22"/>
      <c r="G78" s="39">
        <v>9.15</v>
      </c>
      <c r="H78" s="39">
        <f t="shared" si="13"/>
        <v>1.647</v>
      </c>
      <c r="I78" s="39">
        <f t="shared" si="10"/>
        <v>10.797000000000001</v>
      </c>
      <c r="J78" s="44">
        <v>9.16</v>
      </c>
      <c r="K78" s="39">
        <f t="shared" si="14"/>
        <v>1.6488</v>
      </c>
      <c r="L78" s="39">
        <f t="shared" si="16"/>
        <v>10.8088</v>
      </c>
      <c r="M78" s="50">
        <v>76</v>
      </c>
      <c r="N78" s="50">
        <v>0</v>
      </c>
      <c r="O78" s="50">
        <v>0</v>
      </c>
      <c r="P78" s="50">
        <f t="shared" si="15"/>
        <v>76</v>
      </c>
      <c r="Q78" s="39">
        <f t="shared" si="17"/>
        <v>696.16</v>
      </c>
      <c r="R78" s="39">
        <f t="shared" si="18"/>
        <v>821.46879999999999</v>
      </c>
    </row>
    <row r="79" spans="1:18" s="23" customFormat="1" x14ac:dyDescent="0.25">
      <c r="A79" s="18">
        <v>45414</v>
      </c>
      <c r="B79" s="18">
        <v>45418</v>
      </c>
      <c r="C79" s="4" t="s">
        <v>151</v>
      </c>
      <c r="D79" s="5" t="s">
        <v>152</v>
      </c>
      <c r="E79" s="33" t="s">
        <v>153</v>
      </c>
      <c r="F79" s="22"/>
      <c r="G79" s="39">
        <v>180</v>
      </c>
      <c r="H79" s="39">
        <f t="shared" si="13"/>
        <v>32.4</v>
      </c>
      <c r="I79" s="39">
        <f t="shared" si="10"/>
        <v>212.4</v>
      </c>
      <c r="J79" s="44">
        <v>167</v>
      </c>
      <c r="K79" s="39">
        <f t="shared" si="14"/>
        <v>30.06</v>
      </c>
      <c r="L79" s="39">
        <f t="shared" si="16"/>
        <v>197.06</v>
      </c>
      <c r="M79" s="50">
        <v>24</v>
      </c>
      <c r="N79" s="50">
        <v>12</v>
      </c>
      <c r="O79" s="50">
        <v>0</v>
      </c>
      <c r="P79" s="50">
        <f t="shared" si="15"/>
        <v>12</v>
      </c>
      <c r="Q79" s="39">
        <f t="shared" si="17"/>
        <v>2004</v>
      </c>
      <c r="R79" s="39">
        <f t="shared" si="18"/>
        <v>2364.7200000000003</v>
      </c>
    </row>
    <row r="80" spans="1:18" s="23" customFormat="1" x14ac:dyDescent="0.25">
      <c r="A80" s="18">
        <v>45156</v>
      </c>
      <c r="B80" s="18">
        <v>45160</v>
      </c>
      <c r="C80" s="4" t="s">
        <v>154</v>
      </c>
      <c r="D80" s="5" t="s">
        <v>152</v>
      </c>
      <c r="E80" s="33" t="s">
        <v>155</v>
      </c>
      <c r="F80" s="22"/>
      <c r="G80" s="39">
        <v>254</v>
      </c>
      <c r="H80" s="39">
        <f t="shared" si="13"/>
        <v>45.72</v>
      </c>
      <c r="I80" s="39">
        <f t="shared" si="10"/>
        <v>299.72000000000003</v>
      </c>
      <c r="J80" s="44">
        <v>254</v>
      </c>
      <c r="K80" s="39">
        <f t="shared" si="14"/>
        <v>45.72</v>
      </c>
      <c r="L80" s="39">
        <f t="shared" si="16"/>
        <v>299.72000000000003</v>
      </c>
      <c r="M80" s="50">
        <v>22</v>
      </c>
      <c r="N80" s="50">
        <v>0</v>
      </c>
      <c r="O80" s="50">
        <v>0</v>
      </c>
      <c r="P80" s="50">
        <f t="shared" si="15"/>
        <v>22</v>
      </c>
      <c r="Q80" s="39">
        <f t="shared" si="17"/>
        <v>5588</v>
      </c>
      <c r="R80" s="39">
        <f t="shared" si="18"/>
        <v>6593.84</v>
      </c>
    </row>
    <row r="81" spans="1:18" s="23" customFormat="1" x14ac:dyDescent="0.25">
      <c r="A81" s="18">
        <v>45414</v>
      </c>
      <c r="B81" s="18">
        <v>45418</v>
      </c>
      <c r="C81" s="9" t="s">
        <v>156</v>
      </c>
      <c r="D81" s="5" t="s">
        <v>152</v>
      </c>
      <c r="E81" s="33" t="s">
        <v>157</v>
      </c>
      <c r="F81" s="22"/>
      <c r="G81" s="39">
        <v>380</v>
      </c>
      <c r="H81" s="39"/>
      <c r="I81" s="39"/>
      <c r="J81" s="44">
        <v>234</v>
      </c>
      <c r="K81" s="39">
        <f t="shared" si="14"/>
        <v>42.12</v>
      </c>
      <c r="L81" s="39">
        <f t="shared" si="16"/>
        <v>276.12</v>
      </c>
      <c r="M81" s="50">
        <v>30</v>
      </c>
      <c r="N81" s="50">
        <v>0</v>
      </c>
      <c r="O81" s="50">
        <v>0</v>
      </c>
      <c r="P81" s="50">
        <f t="shared" si="15"/>
        <v>30</v>
      </c>
      <c r="Q81" s="39">
        <f t="shared" si="17"/>
        <v>7020</v>
      </c>
      <c r="R81" s="39">
        <f t="shared" si="18"/>
        <v>8283.6</v>
      </c>
    </row>
    <row r="82" spans="1:18" s="23" customFormat="1" x14ac:dyDescent="0.25">
      <c r="A82" s="18">
        <v>44778</v>
      </c>
      <c r="B82" s="18">
        <v>44781</v>
      </c>
      <c r="C82" s="4" t="s">
        <v>158</v>
      </c>
      <c r="D82" s="5" t="s">
        <v>11</v>
      </c>
      <c r="E82" s="33" t="s">
        <v>159</v>
      </c>
      <c r="F82" s="22"/>
      <c r="G82" s="39">
        <v>20</v>
      </c>
      <c r="H82" s="39">
        <f t="shared" ref="H82:H98" si="19">+G82*18%</f>
        <v>3.5999999999999996</v>
      </c>
      <c r="I82" s="39">
        <f t="shared" ref="I82:I103" si="20">+G82+H82</f>
        <v>23.6</v>
      </c>
      <c r="J82" s="44">
        <v>20</v>
      </c>
      <c r="K82" s="39">
        <f t="shared" si="14"/>
        <v>3.5999999999999996</v>
      </c>
      <c r="L82" s="39">
        <f t="shared" si="16"/>
        <v>23.6</v>
      </c>
      <c r="M82" s="50">
        <v>19</v>
      </c>
      <c r="N82" s="50">
        <v>2</v>
      </c>
      <c r="O82" s="50">
        <v>0</v>
      </c>
      <c r="P82" s="50">
        <f t="shared" si="15"/>
        <v>17</v>
      </c>
      <c r="Q82" s="39">
        <f t="shared" si="17"/>
        <v>340</v>
      </c>
      <c r="R82" s="39">
        <f t="shared" si="18"/>
        <v>401.20000000000005</v>
      </c>
    </row>
    <row r="83" spans="1:18" s="23" customFormat="1" x14ac:dyDescent="0.25">
      <c r="A83" s="18">
        <v>45414</v>
      </c>
      <c r="B83" s="18">
        <v>45418</v>
      </c>
      <c r="C83" s="4" t="s">
        <v>160</v>
      </c>
      <c r="D83" s="10" t="s">
        <v>11</v>
      </c>
      <c r="E83" s="33" t="s">
        <v>161</v>
      </c>
      <c r="F83" s="26"/>
      <c r="G83" s="38">
        <v>1210.6300000000001</v>
      </c>
      <c r="H83" s="38">
        <f t="shared" si="19"/>
        <v>217.91340000000002</v>
      </c>
      <c r="I83" s="38">
        <f t="shared" si="20"/>
        <v>1428.5434</v>
      </c>
      <c r="J83" s="55">
        <v>1225.43</v>
      </c>
      <c r="K83" s="38">
        <f t="shared" si="14"/>
        <v>220.57740000000001</v>
      </c>
      <c r="L83" s="38">
        <f t="shared" si="16"/>
        <v>1446.0074</v>
      </c>
      <c r="M83" s="50">
        <v>3</v>
      </c>
      <c r="N83" s="50">
        <v>1</v>
      </c>
      <c r="O83" s="50">
        <v>0</v>
      </c>
      <c r="P83" s="50">
        <f t="shared" si="15"/>
        <v>2</v>
      </c>
      <c r="Q83" s="39">
        <f t="shared" si="17"/>
        <v>2450.86</v>
      </c>
      <c r="R83" s="39">
        <f t="shared" si="18"/>
        <v>2892.0147999999999</v>
      </c>
    </row>
    <row r="84" spans="1:18" s="27" customFormat="1" x14ac:dyDescent="0.25">
      <c r="A84" s="18">
        <v>45414</v>
      </c>
      <c r="B84" s="18">
        <v>45418</v>
      </c>
      <c r="C84" s="4" t="s">
        <v>162</v>
      </c>
      <c r="D84" s="10" t="s">
        <v>11</v>
      </c>
      <c r="E84" s="33" t="s">
        <v>163</v>
      </c>
      <c r="F84" s="26"/>
      <c r="G84" s="38">
        <v>37.28</v>
      </c>
      <c r="H84" s="38">
        <f t="shared" si="19"/>
        <v>6.7103999999999999</v>
      </c>
      <c r="I84" s="38">
        <f t="shared" si="20"/>
        <v>43.990400000000001</v>
      </c>
      <c r="J84" s="55">
        <v>37.28</v>
      </c>
      <c r="K84" s="38">
        <f t="shared" si="14"/>
        <v>6.7103999999999999</v>
      </c>
      <c r="L84" s="38">
        <f t="shared" si="16"/>
        <v>43.990400000000001</v>
      </c>
      <c r="M84" s="50">
        <v>87</v>
      </c>
      <c r="N84" s="50">
        <v>0</v>
      </c>
      <c r="O84" s="50">
        <v>0</v>
      </c>
      <c r="P84" s="50">
        <f t="shared" si="15"/>
        <v>87</v>
      </c>
      <c r="Q84" s="39">
        <f t="shared" si="17"/>
        <v>3243.36</v>
      </c>
      <c r="R84" s="39">
        <f t="shared" si="18"/>
        <v>3827.1648</v>
      </c>
    </row>
    <row r="85" spans="1:18" s="23" customFormat="1" x14ac:dyDescent="0.25">
      <c r="A85" s="18">
        <v>44778</v>
      </c>
      <c r="B85" s="18">
        <v>44781</v>
      </c>
      <c r="C85" s="4" t="s">
        <v>164</v>
      </c>
      <c r="D85" s="10" t="s">
        <v>11</v>
      </c>
      <c r="E85" s="33" t="s">
        <v>165</v>
      </c>
      <c r="F85" s="26"/>
      <c r="G85" s="38">
        <v>0.90677999999999992</v>
      </c>
      <c r="H85" s="38">
        <f t="shared" si="19"/>
        <v>0.16322039999999999</v>
      </c>
      <c r="I85" s="38">
        <f t="shared" si="20"/>
        <v>1.0700003999999999</v>
      </c>
      <c r="J85" s="55">
        <f>453.39/500</f>
        <v>0.90677999999999992</v>
      </c>
      <c r="K85" s="38">
        <f t="shared" si="14"/>
        <v>0.16322039999999999</v>
      </c>
      <c r="L85" s="38">
        <f t="shared" si="16"/>
        <v>1.0700003999999999</v>
      </c>
      <c r="M85" s="50">
        <v>500</v>
      </c>
      <c r="N85" s="50">
        <v>0</v>
      </c>
      <c r="O85" s="50">
        <v>0</v>
      </c>
      <c r="P85" s="50">
        <f t="shared" si="15"/>
        <v>500</v>
      </c>
      <c r="Q85" s="39">
        <f t="shared" si="17"/>
        <v>453.39</v>
      </c>
      <c r="R85" s="39">
        <f t="shared" si="18"/>
        <v>535.00019999999995</v>
      </c>
    </row>
    <row r="86" spans="1:18" s="23" customFormat="1" x14ac:dyDescent="0.25">
      <c r="A86" s="18">
        <v>44778</v>
      </c>
      <c r="B86" s="18">
        <v>44781</v>
      </c>
      <c r="C86" s="4" t="s">
        <v>166</v>
      </c>
      <c r="D86" s="10" t="s">
        <v>19</v>
      </c>
      <c r="E86" s="33" t="s">
        <v>167</v>
      </c>
      <c r="F86" s="26"/>
      <c r="G86" s="38">
        <v>1826.27</v>
      </c>
      <c r="H86" s="38">
        <f t="shared" si="19"/>
        <v>328.72859999999997</v>
      </c>
      <c r="I86" s="38">
        <f t="shared" si="20"/>
        <v>2154.9985999999999</v>
      </c>
      <c r="J86" s="55">
        <v>1826.27</v>
      </c>
      <c r="K86" s="38">
        <f t="shared" si="14"/>
        <v>328.72859999999997</v>
      </c>
      <c r="L86" s="38">
        <f t="shared" si="16"/>
        <v>2154.9985999999999</v>
      </c>
      <c r="M86" s="50">
        <v>5</v>
      </c>
      <c r="N86" s="50">
        <v>0</v>
      </c>
      <c r="O86" s="50">
        <v>0</v>
      </c>
      <c r="P86" s="50">
        <f t="shared" si="15"/>
        <v>5</v>
      </c>
      <c r="Q86" s="39">
        <f t="shared" si="17"/>
        <v>9131.35</v>
      </c>
      <c r="R86" s="39">
        <f t="shared" si="18"/>
        <v>10774.992999999999</v>
      </c>
    </row>
    <row r="87" spans="1:18" s="23" customFormat="1" x14ac:dyDescent="0.25">
      <c r="A87" s="18">
        <v>45029</v>
      </c>
      <c r="B87" s="18">
        <v>45037</v>
      </c>
      <c r="C87" s="4" t="s">
        <v>168</v>
      </c>
      <c r="D87" s="10" t="s">
        <v>19</v>
      </c>
      <c r="E87" s="33" t="s">
        <v>169</v>
      </c>
      <c r="F87" s="26"/>
      <c r="G87" s="38">
        <v>2177.9699999999998</v>
      </c>
      <c r="H87" s="38">
        <f t="shared" si="19"/>
        <v>392.03459999999995</v>
      </c>
      <c r="I87" s="38">
        <f t="shared" si="20"/>
        <v>2570.0045999999998</v>
      </c>
      <c r="J87" s="55">
        <v>2177.9699999999998</v>
      </c>
      <c r="K87" s="38">
        <f t="shared" si="14"/>
        <v>392.03459999999995</v>
      </c>
      <c r="L87" s="38">
        <f t="shared" si="16"/>
        <v>2570.0045999999998</v>
      </c>
      <c r="M87" s="50">
        <v>3</v>
      </c>
      <c r="N87" s="50">
        <v>0</v>
      </c>
      <c r="O87" s="50">
        <v>0</v>
      </c>
      <c r="P87" s="50">
        <f t="shared" si="15"/>
        <v>3</v>
      </c>
      <c r="Q87" s="39">
        <f t="shared" si="17"/>
        <v>6533.91</v>
      </c>
      <c r="R87" s="39">
        <f t="shared" si="18"/>
        <v>7710.0137999999988</v>
      </c>
    </row>
    <row r="88" spans="1:18" s="23" customFormat="1" x14ac:dyDescent="0.25">
      <c r="A88" s="18">
        <v>45029</v>
      </c>
      <c r="B88" s="18">
        <v>45037</v>
      </c>
      <c r="C88" s="4" t="s">
        <v>170</v>
      </c>
      <c r="D88" s="10" t="s">
        <v>11</v>
      </c>
      <c r="E88" s="33" t="s">
        <v>171</v>
      </c>
      <c r="F88" s="26"/>
      <c r="G88" s="38">
        <v>1991.53</v>
      </c>
      <c r="H88" s="38">
        <f t="shared" si="19"/>
        <v>358.47539999999998</v>
      </c>
      <c r="I88" s="38">
        <f t="shared" si="20"/>
        <v>2350.0054</v>
      </c>
      <c r="J88" s="55">
        <v>1991.53</v>
      </c>
      <c r="K88" s="38">
        <f t="shared" si="14"/>
        <v>358.47539999999998</v>
      </c>
      <c r="L88" s="38">
        <f t="shared" si="16"/>
        <v>2350.0054</v>
      </c>
      <c r="M88" s="50">
        <v>0</v>
      </c>
      <c r="N88" s="50">
        <v>0</v>
      </c>
      <c r="O88" s="50">
        <v>0</v>
      </c>
      <c r="P88" s="50">
        <f t="shared" si="15"/>
        <v>0</v>
      </c>
      <c r="Q88" s="39">
        <f t="shared" si="17"/>
        <v>0</v>
      </c>
      <c r="R88" s="39">
        <f t="shared" si="18"/>
        <v>0</v>
      </c>
    </row>
    <row r="89" spans="1:18" s="23" customFormat="1" x14ac:dyDescent="0.25">
      <c r="A89" s="18">
        <v>44778</v>
      </c>
      <c r="B89" s="18">
        <v>44781</v>
      </c>
      <c r="C89" s="4" t="s">
        <v>172</v>
      </c>
      <c r="D89" s="5" t="s">
        <v>11</v>
      </c>
      <c r="E89" s="33" t="s">
        <v>173</v>
      </c>
      <c r="F89" s="26"/>
      <c r="G89" s="39">
        <v>2154.741</v>
      </c>
      <c r="H89" s="39">
        <f t="shared" si="19"/>
        <v>387.85337999999996</v>
      </c>
      <c r="I89" s="39">
        <f t="shared" si="20"/>
        <v>2542.59438</v>
      </c>
      <c r="J89" s="44">
        <v>2154.741</v>
      </c>
      <c r="K89" s="39">
        <f t="shared" si="14"/>
        <v>387.85337999999996</v>
      </c>
      <c r="L89" s="39">
        <f t="shared" si="16"/>
        <v>2542.59438</v>
      </c>
      <c r="M89" s="50">
        <v>2</v>
      </c>
      <c r="N89" s="50">
        <v>0</v>
      </c>
      <c r="O89" s="50">
        <v>0</v>
      </c>
      <c r="P89" s="50">
        <f t="shared" ref="P89:P119" si="21">+M89-N89+O89</f>
        <v>2</v>
      </c>
      <c r="Q89" s="39">
        <f t="shared" si="17"/>
        <v>4309.482</v>
      </c>
      <c r="R89" s="39">
        <f t="shared" si="18"/>
        <v>5085.18876</v>
      </c>
    </row>
    <row r="90" spans="1:18" s="23" customFormat="1" x14ac:dyDescent="0.25">
      <c r="A90" s="18">
        <v>45029</v>
      </c>
      <c r="B90" s="18">
        <v>45037</v>
      </c>
      <c r="C90" s="4" t="s">
        <v>174</v>
      </c>
      <c r="D90" s="10" t="s">
        <v>11</v>
      </c>
      <c r="E90" s="33" t="s">
        <v>175</v>
      </c>
      <c r="F90" s="26"/>
      <c r="G90" s="38">
        <v>82.71</v>
      </c>
      <c r="H90" s="38">
        <f t="shared" si="19"/>
        <v>14.887799999999999</v>
      </c>
      <c r="I90" s="38">
        <f t="shared" si="20"/>
        <v>97.597799999999992</v>
      </c>
      <c r="J90" s="55">
        <v>82.71</v>
      </c>
      <c r="K90" s="38">
        <f t="shared" si="14"/>
        <v>14.887799999999999</v>
      </c>
      <c r="L90" s="38">
        <f t="shared" si="16"/>
        <v>97.597799999999992</v>
      </c>
      <c r="M90" s="50">
        <v>5</v>
      </c>
      <c r="N90" s="50">
        <v>1</v>
      </c>
      <c r="O90" s="50">
        <v>0</v>
      </c>
      <c r="P90" s="50">
        <f t="shared" si="21"/>
        <v>4</v>
      </c>
      <c r="Q90" s="39">
        <f t="shared" si="17"/>
        <v>330.84</v>
      </c>
      <c r="R90" s="39">
        <f t="shared" si="18"/>
        <v>390.39119999999997</v>
      </c>
    </row>
    <row r="91" spans="1:18" s="23" customFormat="1" x14ac:dyDescent="0.25">
      <c r="A91" s="18">
        <v>45414</v>
      </c>
      <c r="B91" s="18">
        <v>45418</v>
      </c>
      <c r="C91" s="4" t="s">
        <v>176</v>
      </c>
      <c r="D91" s="10" t="s">
        <v>177</v>
      </c>
      <c r="E91" s="33" t="s">
        <v>178</v>
      </c>
      <c r="F91" s="26"/>
      <c r="G91" s="38">
        <v>31.3</v>
      </c>
      <c r="H91" s="38">
        <f t="shared" si="19"/>
        <v>5.6340000000000003</v>
      </c>
      <c r="I91" s="38">
        <f t="shared" si="20"/>
        <v>36.933999999999997</v>
      </c>
      <c r="J91" s="55">
        <v>22.04</v>
      </c>
      <c r="K91" s="38">
        <f t="shared" si="14"/>
        <v>3.9671999999999996</v>
      </c>
      <c r="L91" s="38">
        <f t="shared" si="16"/>
        <v>26.007199999999997</v>
      </c>
      <c r="M91" s="50">
        <v>9</v>
      </c>
      <c r="N91" s="50">
        <v>0</v>
      </c>
      <c r="O91" s="50">
        <v>0</v>
      </c>
      <c r="P91" s="50">
        <f t="shared" si="21"/>
        <v>9</v>
      </c>
      <c r="Q91" s="39">
        <f t="shared" si="17"/>
        <v>198.35999999999999</v>
      </c>
      <c r="R91" s="39">
        <f t="shared" si="18"/>
        <v>234.06479999999999</v>
      </c>
    </row>
    <row r="92" spans="1:18" s="23" customFormat="1" x14ac:dyDescent="0.25">
      <c r="A92" s="18">
        <v>45414</v>
      </c>
      <c r="B92" s="18">
        <v>45418</v>
      </c>
      <c r="C92" s="4" t="s">
        <v>179</v>
      </c>
      <c r="D92" s="10" t="s">
        <v>14</v>
      </c>
      <c r="E92" s="33" t="s">
        <v>180</v>
      </c>
      <c r="F92" s="26"/>
      <c r="G92" s="38">
        <v>29.66</v>
      </c>
      <c r="H92" s="38">
        <f t="shared" si="19"/>
        <v>5.3388</v>
      </c>
      <c r="I92" s="38">
        <f t="shared" si="20"/>
        <v>34.998800000000003</v>
      </c>
      <c r="J92" s="55">
        <v>29.66</v>
      </c>
      <c r="K92" s="38">
        <f t="shared" si="14"/>
        <v>5.3388</v>
      </c>
      <c r="L92" s="38">
        <f t="shared" si="16"/>
        <v>34.998800000000003</v>
      </c>
      <c r="M92" s="50">
        <v>21</v>
      </c>
      <c r="N92" s="50">
        <v>2</v>
      </c>
      <c r="O92" s="50">
        <v>0</v>
      </c>
      <c r="P92" s="50">
        <f t="shared" si="21"/>
        <v>19</v>
      </c>
      <c r="Q92" s="39">
        <f t="shared" si="17"/>
        <v>563.54</v>
      </c>
      <c r="R92" s="39">
        <f t="shared" si="18"/>
        <v>664.97720000000004</v>
      </c>
    </row>
    <row r="93" spans="1:18" s="23" customFormat="1" x14ac:dyDescent="0.25">
      <c r="A93" s="18">
        <v>44942</v>
      </c>
      <c r="B93" s="18">
        <v>44944</v>
      </c>
      <c r="C93" s="4" t="s">
        <v>181</v>
      </c>
      <c r="D93" s="10" t="s">
        <v>11</v>
      </c>
      <c r="E93" s="33" t="s">
        <v>182</v>
      </c>
      <c r="F93" s="26"/>
      <c r="G93" s="38">
        <v>23.45</v>
      </c>
      <c r="H93" s="38">
        <f t="shared" si="19"/>
        <v>4.2210000000000001</v>
      </c>
      <c r="I93" s="38">
        <f t="shared" si="20"/>
        <v>27.670999999999999</v>
      </c>
      <c r="J93" s="55">
        <v>23.45</v>
      </c>
      <c r="K93" s="38">
        <f t="shared" si="14"/>
        <v>4.2210000000000001</v>
      </c>
      <c r="L93" s="38">
        <f t="shared" si="16"/>
        <v>27.670999999999999</v>
      </c>
      <c r="M93" s="50">
        <v>6</v>
      </c>
      <c r="N93" s="50">
        <v>0</v>
      </c>
      <c r="O93" s="50">
        <v>0</v>
      </c>
      <c r="P93" s="50">
        <f t="shared" si="21"/>
        <v>6</v>
      </c>
      <c r="Q93" s="39">
        <f t="shared" si="17"/>
        <v>140.69999999999999</v>
      </c>
      <c r="R93" s="39">
        <f t="shared" si="18"/>
        <v>166.02600000000001</v>
      </c>
    </row>
    <row r="94" spans="1:18" s="23" customFormat="1" x14ac:dyDescent="0.25">
      <c r="A94" s="18">
        <v>45267</v>
      </c>
      <c r="B94" s="18">
        <v>45271</v>
      </c>
      <c r="C94" s="4" t="s">
        <v>183</v>
      </c>
      <c r="D94" s="10" t="s">
        <v>11</v>
      </c>
      <c r="E94" s="33" t="s">
        <v>184</v>
      </c>
      <c r="F94" s="26"/>
      <c r="G94" s="38">
        <v>433.05</v>
      </c>
      <c r="H94" s="38">
        <f t="shared" si="19"/>
        <v>77.948999999999998</v>
      </c>
      <c r="I94" s="38">
        <f t="shared" si="20"/>
        <v>510.99900000000002</v>
      </c>
      <c r="J94" s="55">
        <v>433.05</v>
      </c>
      <c r="K94" s="38">
        <f t="shared" si="14"/>
        <v>77.948999999999998</v>
      </c>
      <c r="L94" s="38">
        <f t="shared" si="16"/>
        <v>510.99900000000002</v>
      </c>
      <c r="M94" s="50">
        <v>13</v>
      </c>
      <c r="N94" s="50">
        <v>0</v>
      </c>
      <c r="O94" s="50">
        <v>0</v>
      </c>
      <c r="P94" s="50">
        <f t="shared" si="21"/>
        <v>13</v>
      </c>
      <c r="Q94" s="39">
        <f t="shared" si="17"/>
        <v>5629.6500000000005</v>
      </c>
      <c r="R94" s="39">
        <f t="shared" si="18"/>
        <v>6642.9870000000001</v>
      </c>
    </row>
    <row r="95" spans="1:18" s="23" customFormat="1" x14ac:dyDescent="0.25">
      <c r="A95" s="18">
        <v>45267</v>
      </c>
      <c r="B95" s="18">
        <v>45271</v>
      </c>
      <c r="C95" s="4" t="s">
        <v>185</v>
      </c>
      <c r="D95" s="10" t="s">
        <v>11</v>
      </c>
      <c r="E95" s="33" t="s">
        <v>186</v>
      </c>
      <c r="F95" s="26"/>
      <c r="G95" s="38">
        <v>433.05</v>
      </c>
      <c r="H95" s="38">
        <f t="shared" si="19"/>
        <v>77.948999999999998</v>
      </c>
      <c r="I95" s="38">
        <f t="shared" si="20"/>
        <v>510.99900000000002</v>
      </c>
      <c r="J95" s="55">
        <v>433.05</v>
      </c>
      <c r="K95" s="38">
        <f t="shared" si="14"/>
        <v>77.948999999999998</v>
      </c>
      <c r="L95" s="38">
        <f t="shared" si="16"/>
        <v>510.99900000000002</v>
      </c>
      <c r="M95" s="50">
        <v>13</v>
      </c>
      <c r="N95" s="50">
        <v>0</v>
      </c>
      <c r="O95" s="50">
        <v>0</v>
      </c>
      <c r="P95" s="50">
        <f t="shared" si="21"/>
        <v>13</v>
      </c>
      <c r="Q95" s="39">
        <f t="shared" si="17"/>
        <v>5629.6500000000005</v>
      </c>
      <c r="R95" s="39">
        <f t="shared" si="18"/>
        <v>6642.9870000000001</v>
      </c>
    </row>
    <row r="96" spans="1:18" s="23" customFormat="1" x14ac:dyDescent="0.25">
      <c r="A96" s="18">
        <v>45267</v>
      </c>
      <c r="B96" s="18">
        <v>45271</v>
      </c>
      <c r="C96" s="4" t="s">
        <v>187</v>
      </c>
      <c r="D96" s="10" t="s">
        <v>11</v>
      </c>
      <c r="E96" s="33" t="s">
        <v>188</v>
      </c>
      <c r="F96" s="26"/>
      <c r="G96" s="38">
        <v>433.05</v>
      </c>
      <c r="H96" s="38">
        <f t="shared" si="19"/>
        <v>77.948999999999998</v>
      </c>
      <c r="I96" s="38">
        <f t="shared" si="20"/>
        <v>510.99900000000002</v>
      </c>
      <c r="J96" s="55">
        <v>433.05</v>
      </c>
      <c r="K96" s="38">
        <f t="shared" si="14"/>
        <v>77.948999999999998</v>
      </c>
      <c r="L96" s="38">
        <f t="shared" si="16"/>
        <v>510.99900000000002</v>
      </c>
      <c r="M96" s="50">
        <v>13</v>
      </c>
      <c r="N96" s="50">
        <v>0</v>
      </c>
      <c r="O96" s="50">
        <v>0</v>
      </c>
      <c r="P96" s="50">
        <f t="shared" si="21"/>
        <v>13</v>
      </c>
      <c r="Q96" s="39">
        <f t="shared" si="17"/>
        <v>5629.6500000000005</v>
      </c>
      <c r="R96" s="39">
        <f t="shared" si="18"/>
        <v>6642.9870000000001</v>
      </c>
    </row>
    <row r="97" spans="1:18" s="23" customFormat="1" x14ac:dyDescent="0.25">
      <c r="A97" s="18">
        <v>45267</v>
      </c>
      <c r="B97" s="18">
        <v>45271</v>
      </c>
      <c r="C97" s="4" t="s">
        <v>189</v>
      </c>
      <c r="D97" s="10" t="s">
        <v>11</v>
      </c>
      <c r="E97" s="33" t="s">
        <v>190</v>
      </c>
      <c r="F97" s="26"/>
      <c r="G97" s="38">
        <v>433.05</v>
      </c>
      <c r="H97" s="38">
        <f t="shared" si="19"/>
        <v>77.948999999999998</v>
      </c>
      <c r="I97" s="38">
        <f t="shared" si="20"/>
        <v>510.99900000000002</v>
      </c>
      <c r="J97" s="55">
        <v>433.05</v>
      </c>
      <c r="K97" s="38">
        <f t="shared" si="14"/>
        <v>77.948999999999998</v>
      </c>
      <c r="L97" s="38">
        <f t="shared" si="16"/>
        <v>510.99900000000002</v>
      </c>
      <c r="M97" s="50">
        <v>13</v>
      </c>
      <c r="N97" s="50">
        <v>0</v>
      </c>
      <c r="O97" s="50">
        <v>0</v>
      </c>
      <c r="P97" s="50">
        <f t="shared" si="21"/>
        <v>13</v>
      </c>
      <c r="Q97" s="39">
        <f t="shared" si="17"/>
        <v>5629.6500000000005</v>
      </c>
      <c r="R97" s="39">
        <f t="shared" si="18"/>
        <v>6642.9870000000001</v>
      </c>
    </row>
    <row r="98" spans="1:18" s="23" customFormat="1" x14ac:dyDescent="0.25">
      <c r="A98" s="18">
        <v>45029</v>
      </c>
      <c r="B98" s="18">
        <v>45037</v>
      </c>
      <c r="C98" s="4" t="s">
        <v>191</v>
      </c>
      <c r="D98" s="10" t="s">
        <v>14</v>
      </c>
      <c r="E98" s="33" t="s">
        <v>192</v>
      </c>
      <c r="F98" s="26"/>
      <c r="G98" s="45">
        <v>0</v>
      </c>
      <c r="H98" s="38">
        <f t="shared" si="19"/>
        <v>0</v>
      </c>
      <c r="I98" s="38">
        <f t="shared" si="20"/>
        <v>0</v>
      </c>
      <c r="J98" s="56">
        <v>0</v>
      </c>
      <c r="K98" s="38">
        <f t="shared" si="14"/>
        <v>0</v>
      </c>
      <c r="L98" s="38">
        <f t="shared" si="16"/>
        <v>0</v>
      </c>
      <c r="M98" s="50">
        <v>0</v>
      </c>
      <c r="N98" s="51">
        <v>0</v>
      </c>
      <c r="O98" s="50">
        <v>0</v>
      </c>
      <c r="P98" s="50">
        <f t="shared" si="21"/>
        <v>0</v>
      </c>
      <c r="Q98" s="39">
        <f t="shared" si="17"/>
        <v>0</v>
      </c>
      <c r="R98" s="39">
        <f t="shared" si="18"/>
        <v>0</v>
      </c>
    </row>
    <row r="99" spans="1:18" s="23" customFormat="1" x14ac:dyDescent="0.25">
      <c r="A99" s="18">
        <v>45267</v>
      </c>
      <c r="B99" s="18">
        <v>45271</v>
      </c>
      <c r="C99" s="4" t="s">
        <v>193</v>
      </c>
      <c r="D99" s="10" t="s">
        <v>11</v>
      </c>
      <c r="E99" s="33" t="s">
        <v>194</v>
      </c>
      <c r="F99" s="26"/>
      <c r="G99" s="45">
        <v>317.8</v>
      </c>
      <c r="H99" s="38">
        <v>0</v>
      </c>
      <c r="I99" s="38">
        <f t="shared" si="20"/>
        <v>317.8</v>
      </c>
      <c r="J99" s="56">
        <v>317.8</v>
      </c>
      <c r="K99" s="38">
        <f t="shared" si="14"/>
        <v>57.204000000000001</v>
      </c>
      <c r="L99" s="38">
        <f t="shared" si="16"/>
        <v>375.00400000000002</v>
      </c>
      <c r="M99" s="50">
        <v>2</v>
      </c>
      <c r="N99" s="51">
        <v>0</v>
      </c>
      <c r="O99" s="50">
        <v>0</v>
      </c>
      <c r="P99" s="50">
        <f t="shared" si="21"/>
        <v>2</v>
      </c>
      <c r="Q99" s="39">
        <f t="shared" si="17"/>
        <v>635.6</v>
      </c>
      <c r="R99" s="39">
        <f t="shared" si="18"/>
        <v>750.00800000000004</v>
      </c>
    </row>
    <row r="100" spans="1:18" s="23" customFormat="1" x14ac:dyDescent="0.25">
      <c r="A100" s="18">
        <v>45414</v>
      </c>
      <c r="B100" s="18">
        <v>45418</v>
      </c>
      <c r="C100" s="4" t="s">
        <v>195</v>
      </c>
      <c r="D100" s="10" t="s">
        <v>11</v>
      </c>
      <c r="E100" s="33" t="s">
        <v>196</v>
      </c>
      <c r="F100" s="26"/>
      <c r="G100" s="46">
        <v>296.61</v>
      </c>
      <c r="H100" s="47">
        <f>+G100*18%</f>
        <v>53.389800000000001</v>
      </c>
      <c r="I100" s="47">
        <f t="shared" si="20"/>
        <v>349.99979999999999</v>
      </c>
      <c r="J100" s="57">
        <v>39.159999999999997</v>
      </c>
      <c r="K100" s="47">
        <f t="shared" si="14"/>
        <v>7.0487999999999991</v>
      </c>
      <c r="L100" s="47">
        <f t="shared" si="16"/>
        <v>46.208799999999997</v>
      </c>
      <c r="M100" s="50">
        <v>7</v>
      </c>
      <c r="N100" s="51">
        <v>0</v>
      </c>
      <c r="O100" s="50">
        <v>0</v>
      </c>
      <c r="P100" s="50">
        <f t="shared" si="21"/>
        <v>7</v>
      </c>
      <c r="Q100" s="39">
        <f t="shared" si="17"/>
        <v>274.12</v>
      </c>
      <c r="R100" s="39">
        <f t="shared" si="18"/>
        <v>323.46159999999998</v>
      </c>
    </row>
    <row r="101" spans="1:18" s="23" customFormat="1" x14ac:dyDescent="0.25">
      <c r="A101" s="18">
        <v>45029</v>
      </c>
      <c r="B101" s="18">
        <v>45037</v>
      </c>
      <c r="C101" s="4" t="s">
        <v>197</v>
      </c>
      <c r="D101" s="10" t="s">
        <v>11</v>
      </c>
      <c r="E101" s="33" t="s">
        <v>198</v>
      </c>
      <c r="F101" s="26"/>
      <c r="G101" s="46">
        <v>487</v>
      </c>
      <c r="H101" s="47">
        <f>+G101*18%</f>
        <v>87.66</v>
      </c>
      <c r="I101" s="47">
        <f t="shared" si="20"/>
        <v>574.66</v>
      </c>
      <c r="J101" s="57">
        <v>487</v>
      </c>
      <c r="K101" s="47">
        <f t="shared" si="14"/>
        <v>87.66</v>
      </c>
      <c r="L101" s="47">
        <f t="shared" si="16"/>
        <v>574.66</v>
      </c>
      <c r="M101" s="50">
        <v>3</v>
      </c>
      <c r="N101" s="51">
        <v>1</v>
      </c>
      <c r="O101" s="50">
        <v>0</v>
      </c>
      <c r="P101" s="50">
        <f t="shared" si="21"/>
        <v>2</v>
      </c>
      <c r="Q101" s="39">
        <f t="shared" si="17"/>
        <v>974</v>
      </c>
      <c r="R101" s="39">
        <f t="shared" si="18"/>
        <v>1149.32</v>
      </c>
    </row>
    <row r="102" spans="1:18" s="23" customFormat="1" x14ac:dyDescent="0.25">
      <c r="A102" s="18">
        <v>45029</v>
      </c>
      <c r="B102" s="18">
        <v>45037</v>
      </c>
      <c r="C102" s="4" t="s">
        <v>199</v>
      </c>
      <c r="D102" s="10" t="s">
        <v>11</v>
      </c>
      <c r="E102" s="33" t="s">
        <v>200</v>
      </c>
      <c r="F102" s="26"/>
      <c r="G102" s="46">
        <v>618</v>
      </c>
      <c r="H102" s="47">
        <f>+G102*18%</f>
        <v>111.24</v>
      </c>
      <c r="I102" s="47">
        <f t="shared" si="20"/>
        <v>729.24</v>
      </c>
      <c r="J102" s="57">
        <v>618</v>
      </c>
      <c r="K102" s="47">
        <f t="shared" si="14"/>
        <v>111.24</v>
      </c>
      <c r="L102" s="47">
        <f t="shared" si="16"/>
        <v>729.24</v>
      </c>
      <c r="M102" s="50">
        <v>3</v>
      </c>
      <c r="N102" s="51">
        <v>0</v>
      </c>
      <c r="O102" s="50">
        <v>0</v>
      </c>
      <c r="P102" s="50">
        <f t="shared" si="21"/>
        <v>3</v>
      </c>
      <c r="Q102" s="39">
        <f t="shared" si="17"/>
        <v>1854</v>
      </c>
      <c r="R102" s="39">
        <f t="shared" si="18"/>
        <v>2187.7200000000003</v>
      </c>
    </row>
    <row r="103" spans="1:18" s="23" customFormat="1" x14ac:dyDescent="0.25">
      <c r="A103" s="18">
        <v>45156</v>
      </c>
      <c r="B103" s="18">
        <v>45160</v>
      </c>
      <c r="C103" s="4" t="s">
        <v>201</v>
      </c>
      <c r="D103" s="10" t="s">
        <v>19</v>
      </c>
      <c r="E103" s="33" t="s">
        <v>202</v>
      </c>
      <c r="F103" s="26"/>
      <c r="G103" s="38">
        <v>510</v>
      </c>
      <c r="H103" s="38">
        <f>+G103*18%</f>
        <v>91.8</v>
      </c>
      <c r="I103" s="38">
        <f t="shared" si="20"/>
        <v>601.79999999999995</v>
      </c>
      <c r="J103" s="55">
        <v>510</v>
      </c>
      <c r="K103" s="38">
        <f t="shared" si="14"/>
        <v>91.8</v>
      </c>
      <c r="L103" s="38">
        <f t="shared" si="16"/>
        <v>601.79999999999995</v>
      </c>
      <c r="M103" s="50">
        <v>9</v>
      </c>
      <c r="N103" s="50">
        <v>0</v>
      </c>
      <c r="O103" s="50">
        <v>0</v>
      </c>
      <c r="P103" s="50">
        <f t="shared" si="21"/>
        <v>9</v>
      </c>
      <c r="Q103" s="39">
        <f t="shared" si="17"/>
        <v>4590</v>
      </c>
      <c r="R103" s="39">
        <f t="shared" si="18"/>
        <v>5416.2</v>
      </c>
    </row>
    <row r="104" spans="1:18" s="23" customFormat="1" x14ac:dyDescent="0.25">
      <c r="A104" s="18">
        <v>45414</v>
      </c>
      <c r="B104" s="18">
        <v>45418</v>
      </c>
      <c r="C104" s="4" t="s">
        <v>203</v>
      </c>
      <c r="D104" s="10" t="s">
        <v>11</v>
      </c>
      <c r="E104" s="33" t="s">
        <v>204</v>
      </c>
      <c r="F104" s="26"/>
      <c r="G104" s="38">
        <v>86.44</v>
      </c>
      <c r="H104" s="38">
        <v>0</v>
      </c>
      <c r="I104" s="38">
        <v>0</v>
      </c>
      <c r="J104" s="55">
        <v>94.92</v>
      </c>
      <c r="K104" s="38">
        <f t="shared" si="14"/>
        <v>17.085599999999999</v>
      </c>
      <c r="L104" s="38">
        <f t="shared" si="16"/>
        <v>112.0056</v>
      </c>
      <c r="M104" s="50">
        <v>7</v>
      </c>
      <c r="N104" s="50">
        <v>0</v>
      </c>
      <c r="O104" s="50">
        <v>0</v>
      </c>
      <c r="P104" s="50">
        <f t="shared" si="21"/>
        <v>7</v>
      </c>
      <c r="Q104" s="39">
        <f t="shared" si="17"/>
        <v>664.44</v>
      </c>
      <c r="R104" s="39">
        <f t="shared" si="18"/>
        <v>784.03920000000005</v>
      </c>
    </row>
    <row r="105" spans="1:18" s="23" customFormat="1" x14ac:dyDescent="0.25">
      <c r="A105" s="18">
        <v>45156</v>
      </c>
      <c r="B105" s="18">
        <v>45160</v>
      </c>
      <c r="C105" s="4" t="s">
        <v>205</v>
      </c>
      <c r="D105" s="10" t="s">
        <v>11</v>
      </c>
      <c r="E105" s="33" t="s">
        <v>206</v>
      </c>
      <c r="F105" s="26"/>
      <c r="G105" s="38">
        <v>165</v>
      </c>
      <c r="H105" s="38">
        <v>0</v>
      </c>
      <c r="I105" s="38">
        <v>0</v>
      </c>
      <c r="J105" s="55">
        <v>165</v>
      </c>
      <c r="K105" s="38">
        <f t="shared" si="14"/>
        <v>29.7</v>
      </c>
      <c r="L105" s="38">
        <f t="shared" si="16"/>
        <v>194.7</v>
      </c>
      <c r="M105" s="50">
        <v>0</v>
      </c>
      <c r="N105" s="50">
        <v>0</v>
      </c>
      <c r="O105" s="50">
        <v>0</v>
      </c>
      <c r="P105" s="50">
        <f t="shared" si="21"/>
        <v>0</v>
      </c>
      <c r="Q105" s="39">
        <f t="shared" si="17"/>
        <v>0</v>
      </c>
      <c r="R105" s="39">
        <f t="shared" si="18"/>
        <v>0</v>
      </c>
    </row>
    <row r="106" spans="1:18" s="23" customFormat="1" x14ac:dyDescent="0.25">
      <c r="A106" s="18">
        <v>45156</v>
      </c>
      <c r="B106" s="18">
        <v>45160</v>
      </c>
      <c r="C106" s="4" t="s">
        <v>207</v>
      </c>
      <c r="D106" s="10" t="s">
        <v>11</v>
      </c>
      <c r="E106" s="33" t="s">
        <v>208</v>
      </c>
      <c r="F106" s="26"/>
      <c r="G106" s="38">
        <v>175</v>
      </c>
      <c r="H106" s="38">
        <v>0</v>
      </c>
      <c r="I106" s="38">
        <v>0</v>
      </c>
      <c r="J106" s="55">
        <v>175</v>
      </c>
      <c r="K106" s="38">
        <f t="shared" si="14"/>
        <v>31.5</v>
      </c>
      <c r="L106" s="38">
        <f t="shared" si="16"/>
        <v>206.5</v>
      </c>
      <c r="M106" s="50">
        <v>0</v>
      </c>
      <c r="N106" s="50">
        <v>0</v>
      </c>
      <c r="O106" s="50">
        <v>0</v>
      </c>
      <c r="P106" s="50">
        <f t="shared" si="21"/>
        <v>0</v>
      </c>
      <c r="Q106" s="39">
        <f t="shared" si="17"/>
        <v>0</v>
      </c>
      <c r="R106" s="39">
        <f t="shared" si="18"/>
        <v>0</v>
      </c>
    </row>
    <row r="107" spans="1:18" s="23" customFormat="1" x14ac:dyDescent="0.25">
      <c r="A107" s="18">
        <v>45267</v>
      </c>
      <c r="B107" s="18">
        <v>45271</v>
      </c>
      <c r="C107" s="4" t="s">
        <v>209</v>
      </c>
      <c r="D107" s="10" t="s">
        <v>19</v>
      </c>
      <c r="E107" s="33" t="s">
        <v>210</v>
      </c>
      <c r="F107" s="26"/>
      <c r="G107" s="38">
        <v>17.71</v>
      </c>
      <c r="H107" s="38">
        <f>+G107*18%</f>
        <v>3.1878000000000002</v>
      </c>
      <c r="I107" s="38">
        <f>+G107+H107</f>
        <v>20.8978</v>
      </c>
      <c r="J107" s="55">
        <v>17.71</v>
      </c>
      <c r="K107" s="38">
        <f t="shared" si="14"/>
        <v>3.1878000000000002</v>
      </c>
      <c r="L107" s="38">
        <f t="shared" si="16"/>
        <v>20.8978</v>
      </c>
      <c r="M107" s="50">
        <v>4</v>
      </c>
      <c r="N107" s="50">
        <v>0</v>
      </c>
      <c r="O107" s="50">
        <v>0</v>
      </c>
      <c r="P107" s="50">
        <f t="shared" si="21"/>
        <v>4</v>
      </c>
      <c r="Q107" s="39">
        <f t="shared" ref="Q107:Q119" si="22">+J107*P107</f>
        <v>70.84</v>
      </c>
      <c r="R107" s="39">
        <f t="shared" ref="R107:R119" si="23">+L107*P107</f>
        <v>83.591200000000001</v>
      </c>
    </row>
    <row r="108" spans="1:18" s="23" customFormat="1" x14ac:dyDescent="0.25">
      <c r="A108" s="18">
        <v>45267</v>
      </c>
      <c r="B108" s="18">
        <v>45271</v>
      </c>
      <c r="C108" s="4" t="s">
        <v>211</v>
      </c>
      <c r="D108" s="10" t="s">
        <v>19</v>
      </c>
      <c r="E108" s="33" t="s">
        <v>212</v>
      </c>
      <c r="F108" s="26"/>
      <c r="G108" s="38">
        <v>18.309999999999999</v>
      </c>
      <c r="H108" s="38">
        <f>+G108*18%</f>
        <v>3.2957999999999998</v>
      </c>
      <c r="I108" s="38">
        <f>+G108+H108</f>
        <v>21.605799999999999</v>
      </c>
      <c r="J108" s="55">
        <v>18.309999999999999</v>
      </c>
      <c r="K108" s="38">
        <f t="shared" si="14"/>
        <v>3.2957999999999998</v>
      </c>
      <c r="L108" s="38">
        <f t="shared" si="16"/>
        <v>21.605799999999999</v>
      </c>
      <c r="M108" s="50">
        <v>10</v>
      </c>
      <c r="N108" s="50">
        <v>0</v>
      </c>
      <c r="O108" s="50">
        <v>0</v>
      </c>
      <c r="P108" s="50">
        <f t="shared" si="21"/>
        <v>10</v>
      </c>
      <c r="Q108" s="39">
        <f t="shared" si="22"/>
        <v>183.1</v>
      </c>
      <c r="R108" s="39">
        <f t="shared" si="23"/>
        <v>216.05799999999999</v>
      </c>
    </row>
    <row r="109" spans="1:18" s="23" customFormat="1" x14ac:dyDescent="0.25">
      <c r="A109" s="18">
        <v>45267</v>
      </c>
      <c r="B109" s="18">
        <v>45271</v>
      </c>
      <c r="C109" s="4" t="s">
        <v>213</v>
      </c>
      <c r="D109" s="10" t="s">
        <v>19</v>
      </c>
      <c r="E109" s="33" t="s">
        <v>214</v>
      </c>
      <c r="F109" s="26"/>
      <c r="G109" s="38">
        <v>33.17</v>
      </c>
      <c r="H109" s="38">
        <f>+G109*18%</f>
        <v>5.9706000000000001</v>
      </c>
      <c r="I109" s="38">
        <f>+G109+H109</f>
        <v>39.140599999999999</v>
      </c>
      <c r="J109" s="55">
        <v>33.17</v>
      </c>
      <c r="K109" s="38">
        <f t="shared" si="14"/>
        <v>5.9706000000000001</v>
      </c>
      <c r="L109" s="38">
        <f t="shared" si="16"/>
        <v>39.140599999999999</v>
      </c>
      <c r="M109" s="50">
        <v>1</v>
      </c>
      <c r="N109" s="50">
        <v>0</v>
      </c>
      <c r="O109" s="50">
        <v>0</v>
      </c>
      <c r="P109" s="50">
        <f t="shared" si="21"/>
        <v>1</v>
      </c>
      <c r="Q109" s="39">
        <f t="shared" si="22"/>
        <v>33.17</v>
      </c>
      <c r="R109" s="39">
        <f t="shared" si="23"/>
        <v>39.140599999999999</v>
      </c>
    </row>
    <row r="110" spans="1:18" s="23" customFormat="1" x14ac:dyDescent="0.25">
      <c r="A110" s="18">
        <v>45267</v>
      </c>
      <c r="B110" s="18">
        <v>45271</v>
      </c>
      <c r="C110" s="4" t="s">
        <v>215</v>
      </c>
      <c r="D110" s="10" t="s">
        <v>19</v>
      </c>
      <c r="E110" s="33" t="s">
        <v>216</v>
      </c>
      <c r="F110" s="26"/>
      <c r="G110" s="38">
        <v>44.19</v>
      </c>
      <c r="H110" s="38">
        <f>+G110*18%</f>
        <v>7.9541999999999993</v>
      </c>
      <c r="I110" s="38">
        <f>+G110+H110</f>
        <v>52.144199999999998</v>
      </c>
      <c r="J110" s="55">
        <v>44.19</v>
      </c>
      <c r="K110" s="38">
        <f t="shared" si="14"/>
        <v>7.9541999999999993</v>
      </c>
      <c r="L110" s="38">
        <f t="shared" si="16"/>
        <v>52.144199999999998</v>
      </c>
      <c r="M110" s="50">
        <v>7</v>
      </c>
      <c r="N110" s="50">
        <v>0</v>
      </c>
      <c r="O110" s="50">
        <v>0</v>
      </c>
      <c r="P110" s="50">
        <f t="shared" si="21"/>
        <v>7</v>
      </c>
      <c r="Q110" s="39">
        <f t="shared" si="22"/>
        <v>309.33</v>
      </c>
      <c r="R110" s="39">
        <f t="shared" si="23"/>
        <v>365.00939999999997</v>
      </c>
    </row>
    <row r="111" spans="1:18" s="23" customFormat="1" x14ac:dyDescent="0.25">
      <c r="A111" s="18">
        <v>45267</v>
      </c>
      <c r="B111" s="18">
        <v>45271</v>
      </c>
      <c r="C111" s="4" t="s">
        <v>217</v>
      </c>
      <c r="D111" s="10" t="s">
        <v>19</v>
      </c>
      <c r="E111" s="33" t="s">
        <v>218</v>
      </c>
      <c r="F111" s="26"/>
      <c r="G111" s="38">
        <v>61</v>
      </c>
      <c r="H111" s="38">
        <f>+G111*18%</f>
        <v>10.98</v>
      </c>
      <c r="I111" s="38">
        <f>+G111+H111</f>
        <v>71.98</v>
      </c>
      <c r="J111" s="55">
        <v>61</v>
      </c>
      <c r="K111" s="38">
        <f t="shared" si="14"/>
        <v>10.98</v>
      </c>
      <c r="L111" s="38">
        <f t="shared" si="16"/>
        <v>71.98</v>
      </c>
      <c r="M111" s="50">
        <v>7</v>
      </c>
      <c r="N111" s="50">
        <v>0</v>
      </c>
      <c r="O111" s="50">
        <v>0</v>
      </c>
      <c r="P111" s="50">
        <f t="shared" si="21"/>
        <v>7</v>
      </c>
      <c r="Q111" s="39">
        <f t="shared" si="22"/>
        <v>427</v>
      </c>
      <c r="R111" s="39">
        <f t="shared" si="23"/>
        <v>503.86</v>
      </c>
    </row>
    <row r="112" spans="1:18" s="23" customFormat="1" x14ac:dyDescent="0.25">
      <c r="A112" s="18">
        <v>45156</v>
      </c>
      <c r="B112" s="18">
        <v>45160</v>
      </c>
      <c r="C112" s="7" t="s">
        <v>255</v>
      </c>
      <c r="D112" s="12" t="s">
        <v>11</v>
      </c>
      <c r="E112" s="34" t="s">
        <v>219</v>
      </c>
      <c r="F112" s="26"/>
      <c r="G112" s="45">
        <v>400</v>
      </c>
      <c r="H112" s="38">
        <v>0</v>
      </c>
      <c r="I112" s="38">
        <v>0</v>
      </c>
      <c r="J112" s="56">
        <v>400</v>
      </c>
      <c r="K112" s="38">
        <f t="shared" si="14"/>
        <v>72</v>
      </c>
      <c r="L112" s="38">
        <f t="shared" si="16"/>
        <v>472</v>
      </c>
      <c r="M112" s="50">
        <v>0</v>
      </c>
      <c r="N112" s="51">
        <v>0</v>
      </c>
      <c r="O112" s="50">
        <v>0</v>
      </c>
      <c r="P112" s="50">
        <f t="shared" si="21"/>
        <v>0</v>
      </c>
      <c r="Q112" s="39">
        <f t="shared" si="22"/>
        <v>0</v>
      </c>
      <c r="R112" s="39">
        <f t="shared" si="23"/>
        <v>0</v>
      </c>
    </row>
    <row r="113" spans="1:18" s="23" customFormat="1" x14ac:dyDescent="0.25">
      <c r="A113" s="18">
        <v>45156</v>
      </c>
      <c r="B113" s="18">
        <v>45160</v>
      </c>
      <c r="C113" s="7" t="s">
        <v>220</v>
      </c>
      <c r="D113" s="12" t="s">
        <v>11</v>
      </c>
      <c r="E113" s="34" t="s">
        <v>221</v>
      </c>
      <c r="F113" s="26"/>
      <c r="G113" s="38">
        <v>230</v>
      </c>
      <c r="H113" s="38">
        <v>0</v>
      </c>
      <c r="I113" s="38">
        <v>0</v>
      </c>
      <c r="J113" s="55">
        <v>230</v>
      </c>
      <c r="K113" s="38">
        <f t="shared" si="14"/>
        <v>41.4</v>
      </c>
      <c r="L113" s="38">
        <f t="shared" si="16"/>
        <v>271.39999999999998</v>
      </c>
      <c r="M113" s="50">
        <v>0</v>
      </c>
      <c r="N113" s="50">
        <v>0</v>
      </c>
      <c r="O113" s="50">
        <v>0</v>
      </c>
      <c r="P113" s="50">
        <f t="shared" si="21"/>
        <v>0</v>
      </c>
      <c r="Q113" s="39">
        <f t="shared" si="22"/>
        <v>0</v>
      </c>
      <c r="R113" s="39">
        <f t="shared" si="23"/>
        <v>0</v>
      </c>
    </row>
    <row r="114" spans="1:18" s="23" customFormat="1" x14ac:dyDescent="0.25">
      <c r="A114" s="18">
        <v>45414</v>
      </c>
      <c r="B114" s="18">
        <v>45418</v>
      </c>
      <c r="C114" s="4" t="s">
        <v>222</v>
      </c>
      <c r="D114" s="10" t="s">
        <v>11</v>
      </c>
      <c r="E114" s="33" t="s">
        <v>223</v>
      </c>
      <c r="F114" s="26"/>
      <c r="G114" s="38">
        <v>18.77</v>
      </c>
      <c r="H114" s="38">
        <f>+G114*18%</f>
        <v>3.3785999999999996</v>
      </c>
      <c r="I114" s="38">
        <f t="shared" ref="I114:I119" si="24">+G114+H114</f>
        <v>22.148599999999998</v>
      </c>
      <c r="J114" s="55">
        <v>16.27</v>
      </c>
      <c r="K114" s="38">
        <f t="shared" si="14"/>
        <v>2.9285999999999999</v>
      </c>
      <c r="L114" s="38">
        <f t="shared" si="16"/>
        <v>19.198599999999999</v>
      </c>
      <c r="M114" s="50">
        <v>21</v>
      </c>
      <c r="N114" s="50">
        <v>2</v>
      </c>
      <c r="O114" s="50">
        <v>0</v>
      </c>
      <c r="P114" s="50">
        <f t="shared" si="21"/>
        <v>19</v>
      </c>
      <c r="Q114" s="39">
        <f t="shared" si="22"/>
        <v>309.13</v>
      </c>
      <c r="R114" s="39">
        <f t="shared" si="23"/>
        <v>364.77339999999998</v>
      </c>
    </row>
    <row r="115" spans="1:18" s="23" customFormat="1" x14ac:dyDescent="0.25">
      <c r="A115" s="18">
        <v>45414</v>
      </c>
      <c r="B115" s="18">
        <v>45418</v>
      </c>
      <c r="C115" s="4" t="s">
        <v>224</v>
      </c>
      <c r="D115" s="10" t="s">
        <v>225</v>
      </c>
      <c r="E115" s="33" t="s">
        <v>226</v>
      </c>
      <c r="F115" s="28"/>
      <c r="G115" s="38">
        <v>602</v>
      </c>
      <c r="H115" s="38">
        <f>+G115*18%</f>
        <v>108.36</v>
      </c>
      <c r="I115" s="38">
        <f t="shared" si="24"/>
        <v>710.36</v>
      </c>
      <c r="J115" s="57">
        <v>230.63</v>
      </c>
      <c r="K115" s="46">
        <f t="shared" ref="K115:K118" si="25">+J115*18%</f>
        <v>41.513399999999997</v>
      </c>
      <c r="L115" s="46">
        <f t="shared" si="16"/>
        <v>272.14339999999999</v>
      </c>
      <c r="M115" s="50">
        <v>14</v>
      </c>
      <c r="N115" s="50">
        <v>0</v>
      </c>
      <c r="O115" s="50">
        <v>0</v>
      </c>
      <c r="P115" s="50">
        <f t="shared" si="21"/>
        <v>14</v>
      </c>
      <c r="Q115" s="39">
        <f t="shared" si="22"/>
        <v>3228.8199999999997</v>
      </c>
      <c r="R115" s="39">
        <f t="shared" si="23"/>
        <v>3810.0075999999999</v>
      </c>
    </row>
    <row r="116" spans="1:18" s="23" customFormat="1" x14ac:dyDescent="0.25">
      <c r="A116" s="18">
        <v>45267</v>
      </c>
      <c r="B116" s="18">
        <v>45271</v>
      </c>
      <c r="C116" s="4" t="s">
        <v>227</v>
      </c>
      <c r="D116" s="10" t="s">
        <v>11</v>
      </c>
      <c r="E116" s="33" t="s">
        <v>228</v>
      </c>
      <c r="F116" s="29"/>
      <c r="G116" s="38">
        <v>32.92</v>
      </c>
      <c r="H116" s="38">
        <f>+G116*18%</f>
        <v>5.9256000000000002</v>
      </c>
      <c r="I116" s="38">
        <f t="shared" si="24"/>
        <v>38.845600000000005</v>
      </c>
      <c r="J116" s="55">
        <v>32.92</v>
      </c>
      <c r="K116" s="38">
        <f t="shared" si="25"/>
        <v>5.9256000000000002</v>
      </c>
      <c r="L116" s="38">
        <f t="shared" si="16"/>
        <v>38.845600000000005</v>
      </c>
      <c r="M116" s="50">
        <v>0</v>
      </c>
      <c r="N116" s="50">
        <v>0</v>
      </c>
      <c r="O116" s="50">
        <v>0</v>
      </c>
      <c r="P116" s="50">
        <f t="shared" si="21"/>
        <v>0</v>
      </c>
      <c r="Q116" s="39">
        <f t="shared" si="22"/>
        <v>0</v>
      </c>
      <c r="R116" s="39">
        <f t="shared" si="23"/>
        <v>0</v>
      </c>
    </row>
    <row r="117" spans="1:18" s="23" customFormat="1" x14ac:dyDescent="0.25">
      <c r="A117" s="18">
        <v>45267</v>
      </c>
      <c r="B117" s="18">
        <v>45271</v>
      </c>
      <c r="C117" s="4" t="s">
        <v>229</v>
      </c>
      <c r="D117" s="10" t="s">
        <v>11</v>
      </c>
      <c r="E117" s="33" t="s">
        <v>230</v>
      </c>
      <c r="F117" s="29"/>
      <c r="G117" s="38">
        <v>186.44</v>
      </c>
      <c r="H117" s="38">
        <f>+G117*18%</f>
        <v>33.559199999999997</v>
      </c>
      <c r="I117" s="38">
        <f t="shared" si="24"/>
        <v>219.9992</v>
      </c>
      <c r="J117" s="55">
        <v>186.44</v>
      </c>
      <c r="K117" s="38">
        <f t="shared" si="25"/>
        <v>33.559199999999997</v>
      </c>
      <c r="L117" s="38">
        <f t="shared" si="16"/>
        <v>219.9992</v>
      </c>
      <c r="M117" s="50">
        <v>15</v>
      </c>
      <c r="N117" s="50">
        <v>0</v>
      </c>
      <c r="O117" s="50">
        <v>0</v>
      </c>
      <c r="P117" s="50">
        <f t="shared" si="21"/>
        <v>15</v>
      </c>
      <c r="Q117" s="39">
        <f t="shared" si="22"/>
        <v>2796.6</v>
      </c>
      <c r="R117" s="39">
        <f t="shared" si="23"/>
        <v>3299.9879999999998</v>
      </c>
    </row>
    <row r="118" spans="1:18" s="23" customFormat="1" x14ac:dyDescent="0.25">
      <c r="A118" s="18">
        <v>45267</v>
      </c>
      <c r="B118" s="18">
        <v>45271</v>
      </c>
      <c r="C118" s="4" t="s">
        <v>231</v>
      </c>
      <c r="D118" s="10" t="s">
        <v>11</v>
      </c>
      <c r="E118" s="33" t="s">
        <v>249</v>
      </c>
      <c r="F118" s="22"/>
      <c r="G118" s="45">
        <v>3385</v>
      </c>
      <c r="H118" s="38">
        <f>+G118*18%</f>
        <v>609.29999999999995</v>
      </c>
      <c r="I118" s="38">
        <f t="shared" si="24"/>
        <v>3994.3</v>
      </c>
      <c r="J118" s="56">
        <v>3385</v>
      </c>
      <c r="K118" s="38">
        <f t="shared" si="25"/>
        <v>609.29999999999995</v>
      </c>
      <c r="L118" s="38">
        <f t="shared" si="16"/>
        <v>3994.3</v>
      </c>
      <c r="M118" s="50">
        <v>2</v>
      </c>
      <c r="N118" s="51">
        <v>0</v>
      </c>
      <c r="O118" s="50">
        <v>0</v>
      </c>
      <c r="P118" s="50">
        <f t="shared" si="21"/>
        <v>2</v>
      </c>
      <c r="Q118" s="39">
        <f t="shared" si="22"/>
        <v>6770</v>
      </c>
      <c r="R118" s="39">
        <f t="shared" si="23"/>
        <v>7988.6</v>
      </c>
    </row>
    <row r="119" spans="1:18" s="23" customFormat="1" x14ac:dyDescent="0.25">
      <c r="A119" s="18">
        <v>45414</v>
      </c>
      <c r="B119" s="18">
        <v>45418</v>
      </c>
      <c r="C119" s="4" t="s">
        <v>251</v>
      </c>
      <c r="D119" s="10" t="s">
        <v>11</v>
      </c>
      <c r="E119" s="33" t="s">
        <v>250</v>
      </c>
      <c r="F119" s="22"/>
      <c r="G119" s="45">
        <v>0</v>
      </c>
      <c r="H119" s="38">
        <v>0</v>
      </c>
      <c r="I119" s="38">
        <f t="shared" si="24"/>
        <v>0</v>
      </c>
      <c r="J119" s="56">
        <v>93.82</v>
      </c>
      <c r="K119" s="38">
        <f t="shared" ref="K119" si="26">+J119*18%</f>
        <v>16.887599999999999</v>
      </c>
      <c r="L119" s="38">
        <f t="shared" ref="L119" si="27">+J119+K119</f>
        <v>110.70759999999999</v>
      </c>
      <c r="M119" s="50">
        <v>5</v>
      </c>
      <c r="N119" s="51">
        <v>1</v>
      </c>
      <c r="O119" s="50">
        <v>0</v>
      </c>
      <c r="P119" s="50">
        <f t="shared" si="21"/>
        <v>4</v>
      </c>
      <c r="Q119" s="39">
        <f t="shared" si="22"/>
        <v>375.28</v>
      </c>
      <c r="R119" s="39">
        <f t="shared" si="23"/>
        <v>442.83039999999994</v>
      </c>
    </row>
    <row r="120" spans="1:18" s="23" customFormat="1" ht="15.75" thickBot="1" x14ac:dyDescent="0.3">
      <c r="A120" s="20"/>
      <c r="B120" s="20"/>
      <c r="D120" s="35"/>
      <c r="E120" s="36"/>
      <c r="F120" s="30"/>
      <c r="G120" s="48">
        <f>SUM(G11:G119)</f>
        <v>50171.947780000024</v>
      </c>
      <c r="H120" s="48">
        <f t="shared" ref="H120:L120" si="28">SUM(H11:H119)</f>
        <v>8389.7924003999942</v>
      </c>
      <c r="I120" s="48">
        <f t="shared" si="28"/>
        <v>56724.450180400047</v>
      </c>
      <c r="J120" s="48">
        <f t="shared" si="28"/>
        <v>49996.657780000009</v>
      </c>
      <c r="K120" s="48">
        <f t="shared" si="28"/>
        <v>8746.3544003999959</v>
      </c>
      <c r="L120" s="48">
        <f t="shared" si="28"/>
        <v>58743.012180400045</v>
      </c>
      <c r="M120" s="54"/>
      <c r="N120" s="54"/>
      <c r="O120" s="35"/>
      <c r="P120" s="35"/>
      <c r="Q120" s="48">
        <f>SUM(Q11:Q119)</f>
        <v>354120.66200000001</v>
      </c>
      <c r="R120" s="48">
        <f>SUM(R11:R119)</f>
        <v>414787.51316000021</v>
      </c>
    </row>
    <row r="121" spans="1:18" ht="15.75" thickTop="1" x14ac:dyDescent="0.25">
      <c r="G121" s="11"/>
      <c r="P121" s="35" t="s">
        <v>252</v>
      </c>
    </row>
    <row r="123" spans="1:18" x14ac:dyDescent="0.25">
      <c r="C123" t="s">
        <v>232</v>
      </c>
      <c r="E123" s="37"/>
      <c r="F123" s="14"/>
      <c r="J123" t="s">
        <v>233</v>
      </c>
    </row>
    <row r="124" spans="1:18" x14ac:dyDescent="0.25">
      <c r="E124" s="35"/>
      <c r="F124" s="14"/>
      <c r="R124" s="15"/>
    </row>
    <row r="125" spans="1:18" x14ac:dyDescent="0.25">
      <c r="E125" s="35"/>
      <c r="F125" s="14"/>
    </row>
    <row r="126" spans="1:18" x14ac:dyDescent="0.25">
      <c r="C126" t="s">
        <v>234</v>
      </c>
      <c r="E126" s="35"/>
      <c r="F126" s="14"/>
      <c r="J126" t="s">
        <v>235</v>
      </c>
    </row>
    <row r="127" spans="1:18" x14ac:dyDescent="0.25">
      <c r="C127" t="s">
        <v>236</v>
      </c>
      <c r="E127" s="35"/>
      <c r="F127" s="14"/>
      <c r="J127" t="s">
        <v>237</v>
      </c>
    </row>
    <row r="128" spans="1:18" x14ac:dyDescent="0.25">
      <c r="E128" s="35"/>
      <c r="F128" s="14"/>
    </row>
    <row r="138" spans="13:13" x14ac:dyDescent="0.25">
      <c r="M138" s="35" t="s">
        <v>238</v>
      </c>
    </row>
  </sheetData>
  <mergeCells count="10">
    <mergeCell ref="A7:R7"/>
    <mergeCell ref="A9:A10"/>
    <mergeCell ref="B9:B10"/>
    <mergeCell ref="C9:C10"/>
    <mergeCell ref="D9:D10"/>
    <mergeCell ref="E9:E10"/>
    <mergeCell ref="F9:F10"/>
    <mergeCell ref="G9:I9"/>
    <mergeCell ref="J9:L9"/>
    <mergeCell ref="M9:R9"/>
  </mergeCells>
  <phoneticPr fontId="17" type="noConversion"/>
  <printOptions horizontalCentered="1"/>
  <pageMargins left="3.937007874015748E-2" right="3.937007874015748E-2" top="0.15748031496062992" bottom="0.15748031496062992" header="0" footer="0"/>
  <pageSetup scale="68" fitToHeight="4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202409 Ofic</vt:lpstr>
      <vt:lpstr>' 202409 Ofic'!Títulos_a_imprimir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Isael Montilla</dc:creator>
  <cp:lastModifiedBy>Juan Gonzalez Brito</cp:lastModifiedBy>
  <cp:lastPrinted>2024-10-15T19:26:48Z</cp:lastPrinted>
  <dcterms:created xsi:type="dcterms:W3CDTF">2024-02-05T15:13:43Z</dcterms:created>
  <dcterms:modified xsi:type="dcterms:W3CDTF">2024-10-16T15:35:09Z</dcterms:modified>
</cp:coreProperties>
</file>