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Estadisticas OAI/"/>
    </mc:Choice>
  </mc:AlternateContent>
  <xr:revisionPtr revIDLastSave="2" documentId="8_{BEB6341A-B96E-4909-B091-3DEBE629A0D9}" xr6:coauthVersionLast="47" xr6:coauthVersionMax="47" xr10:uidLastSave="{E6DF4754-9E7D-4A20-ACE2-4D8E0FCF3F50}"/>
  <bookViews>
    <workbookView xWindow="-120" yWindow="-120" windowWidth="29040" windowHeight="15840" firstSheet="1" activeTab="1" xr2:uid="{00000000-000D-0000-FFFF-FFFF00000000}"/>
  </bookViews>
  <sheets>
    <sheet name="ALIMENTACION" sheetId="1" state="hidden" r:id="rId1"/>
    <sheet name="OAI" sheetId="3" r:id="rId2"/>
    <sheet name="DATA VALIDATION" sheetId="2" state="hidden" r:id="rId3"/>
    <sheet name="SGC" sheetId="8" state="hidden" r:id="rId4"/>
    <sheet name="P-TRANSP." sheetId="7" state="hidden" r:id="rId5"/>
    <sheet name="PIVOT" sheetId="4" state="hidden" r:id="rId6"/>
  </sheets>
  <definedNames>
    <definedName name="_xlnm._FilterDatabase" localSheetId="0" hidden="1">ALIMENTACION!$A$7:$Q$203</definedName>
    <definedName name="Enero__2015">OAI!$B$9</definedName>
    <definedName name="Meses">'DATA VALIDATION'!$B$21:$C$32</definedName>
    <definedName name="tiempo">'DATA VALIDATION'!$B$5:$C$7</definedName>
    <definedName name="Tiempo2">'DATA VALIDATION'!$B$5:$C$9</definedName>
    <definedName name="_xlnm.Print_Titles" localSheetId="0">ALIMENTACION!$1:$7</definedName>
  </definedNames>
  <calcPr calcId="191029"/>
  <pivotCaches>
    <pivotCache cacheId="7" r:id="rId7"/>
    <pivotCache cacheId="13" r:id="rId8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M10" i="2" l="1"/>
  <c r="L10" i="2"/>
  <c r="K10" i="2"/>
  <c r="J10" i="2"/>
  <c r="I10" i="2"/>
  <c r="H10" i="2"/>
  <c r="F5" i="8"/>
  <c r="H5" i="8"/>
  <c r="I4" i="8"/>
  <c r="M5" i="8"/>
  <c r="H4" i="8"/>
  <c r="G8" i="8"/>
  <c r="D5" i="8"/>
  <c r="D10" i="8"/>
  <c r="M4" i="8"/>
  <c r="K5" i="8"/>
  <c r="K8" i="8"/>
  <c r="N8" i="8"/>
  <c r="I8" i="8"/>
  <c r="F7" i="8"/>
  <c r="F10" i="8"/>
  <c r="L8" i="8"/>
  <c r="M11" i="8"/>
  <c r="C8" i="8"/>
  <c r="J10" i="8"/>
  <c r="C11" i="8"/>
  <c r="C7" i="8"/>
  <c r="K7" i="8"/>
  <c r="N5" i="8"/>
  <c r="E8" i="8"/>
  <c r="G10" i="8"/>
  <c r="G11" i="8"/>
  <c r="F11" i="8"/>
  <c r="C4" i="8"/>
  <c r="G4" i="8"/>
  <c r="I7" i="8"/>
  <c r="H10" i="8"/>
  <c r="J4" i="8"/>
  <c r="D4" i="8"/>
  <c r="I11" i="8"/>
  <c r="M10" i="8"/>
  <c r="E11" i="8"/>
  <c r="J5" i="8"/>
  <c r="D8" i="8"/>
  <c r="K4" i="8"/>
  <c r="G7" i="8"/>
  <c r="L10" i="8"/>
  <c r="E5" i="8"/>
  <c r="E7" i="8"/>
  <c r="E10" i="8"/>
  <c r="J7" i="8"/>
  <c r="M8" i="8"/>
  <c r="K10" i="8"/>
  <c r="L4" i="8"/>
  <c r="D11" i="8"/>
  <c r="E4" i="8"/>
  <c r="C5" i="8"/>
  <c r="J8" i="8"/>
  <c r="J11" i="8"/>
  <c r="I10" i="8"/>
  <c r="H7" i="8"/>
  <c r="D7" i="8"/>
  <c r="L7" i="8"/>
  <c r="L11" i="8"/>
  <c r="I5" i="8"/>
  <c r="C10" i="8"/>
  <c r="K11" i="8"/>
  <c r="G5" i="8"/>
  <c r="H11" i="8"/>
  <c r="N4" i="8"/>
  <c r="M7" i="8"/>
  <c r="F4" i="8"/>
  <c r="N10" i="8"/>
  <c r="F8" i="8"/>
  <c r="N7" i="8"/>
  <c r="L5" i="8"/>
  <c r="H8" i="8"/>
  <c r="N11" i="8"/>
  <c r="C6" i="8" l="1"/>
  <c r="C9" i="8"/>
  <c r="C12" i="8"/>
  <c r="N12" i="8"/>
  <c r="F12" i="8"/>
  <c r="I9" i="8"/>
  <c r="L6" i="8"/>
  <c r="M12" i="8"/>
  <c r="H9" i="8"/>
  <c r="K6" i="8"/>
  <c r="L12" i="8"/>
  <c r="G9" i="8"/>
  <c r="J6" i="8"/>
  <c r="K12" i="8"/>
  <c r="N9" i="8"/>
  <c r="F9" i="8"/>
  <c r="I6" i="8"/>
  <c r="J12" i="8"/>
  <c r="M9" i="8"/>
  <c r="H6" i="8"/>
  <c r="I12" i="8"/>
  <c r="L9" i="8"/>
  <c r="G6" i="8"/>
  <c r="H12" i="8"/>
  <c r="K9" i="8"/>
  <c r="N6" i="8"/>
  <c r="F6" i="8"/>
  <c r="G12" i="8"/>
  <c r="J9" i="8"/>
  <c r="M6" i="8"/>
  <c r="E12" i="8"/>
  <c r="E6" i="8"/>
  <c r="E9" i="8"/>
  <c r="D12" i="8"/>
  <c r="D9" i="8"/>
  <c r="D6" i="8"/>
  <c r="R10" i="1" l="1"/>
  <c r="R12" i="1"/>
  <c r="R21" i="1"/>
  <c r="R23" i="1"/>
  <c r="R27" i="1"/>
  <c r="R31" i="1"/>
  <c r="R32" i="1"/>
  <c r="R34" i="1"/>
  <c r="L19" i="2"/>
  <c r="L26" i="2" s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N187" i="1" l="1"/>
  <c r="N163" i="1"/>
  <c r="N155" i="1"/>
  <c r="N147" i="1"/>
  <c r="N139" i="1"/>
  <c r="N131" i="1"/>
  <c r="N123" i="1"/>
  <c r="N115" i="1"/>
  <c r="N107" i="1"/>
  <c r="N99" i="1"/>
  <c r="N91" i="1"/>
  <c r="N83" i="1"/>
  <c r="N75" i="1"/>
  <c r="N67" i="1"/>
  <c r="N59" i="1"/>
  <c r="N51" i="1"/>
  <c r="N43" i="1"/>
  <c r="N171" i="1"/>
  <c r="N202" i="1"/>
  <c r="N194" i="1"/>
  <c r="N186" i="1"/>
  <c r="N178" i="1"/>
  <c r="N170" i="1"/>
  <c r="N162" i="1"/>
  <c r="N154" i="1"/>
  <c r="N146" i="1"/>
  <c r="N138" i="1"/>
  <c r="N130" i="1"/>
  <c r="N122" i="1"/>
  <c r="N114" i="1"/>
  <c r="N106" i="1"/>
  <c r="N98" i="1"/>
  <c r="N90" i="1"/>
  <c r="N82" i="1"/>
  <c r="N74" i="1"/>
  <c r="N66" i="1"/>
  <c r="N58" i="1"/>
  <c r="N50" i="1"/>
  <c r="N42" i="1"/>
  <c r="N201" i="1"/>
  <c r="N193" i="1"/>
  <c r="N185" i="1"/>
  <c r="N177" i="1"/>
  <c r="N169" i="1"/>
  <c r="N161" i="1"/>
  <c r="N153" i="1"/>
  <c r="N145" i="1"/>
  <c r="N137" i="1"/>
  <c r="N129" i="1"/>
  <c r="N121" i="1"/>
  <c r="N113" i="1"/>
  <c r="N105" i="1"/>
  <c r="N97" i="1"/>
  <c r="N89" i="1"/>
  <c r="N81" i="1"/>
  <c r="N73" i="1"/>
  <c r="N65" i="1"/>
  <c r="N57" i="1"/>
  <c r="N49" i="1"/>
  <c r="N41" i="1"/>
  <c r="N195" i="1"/>
  <c r="N192" i="1"/>
  <c r="N184" i="1"/>
  <c r="N176" i="1"/>
  <c r="N168" i="1"/>
  <c r="N160" i="1"/>
  <c r="N152" i="1"/>
  <c r="N144" i="1"/>
  <c r="N136" i="1"/>
  <c r="N128" i="1"/>
  <c r="N120" i="1"/>
  <c r="N112" i="1"/>
  <c r="N104" i="1"/>
  <c r="N96" i="1"/>
  <c r="N88" i="1"/>
  <c r="N80" i="1"/>
  <c r="N72" i="1"/>
  <c r="N64" i="1"/>
  <c r="N56" i="1"/>
  <c r="N48" i="1"/>
  <c r="N200" i="1"/>
  <c r="N183" i="1"/>
  <c r="N175" i="1"/>
  <c r="N167" i="1"/>
  <c r="N159" i="1"/>
  <c r="N151" i="1"/>
  <c r="N143" i="1"/>
  <c r="N135" i="1"/>
  <c r="N127" i="1"/>
  <c r="N119" i="1"/>
  <c r="N111" i="1"/>
  <c r="N103" i="1"/>
  <c r="N95" i="1"/>
  <c r="N87" i="1"/>
  <c r="N79" i="1"/>
  <c r="N71" i="1"/>
  <c r="N63" i="1"/>
  <c r="N55" i="1"/>
  <c r="N47" i="1"/>
  <c r="N191" i="1"/>
  <c r="N190" i="1"/>
  <c r="N174" i="1"/>
  <c r="N166" i="1"/>
  <c r="N158" i="1"/>
  <c r="N150" i="1"/>
  <c r="N142" i="1"/>
  <c r="N134" i="1"/>
  <c r="N126" i="1"/>
  <c r="N118" i="1"/>
  <c r="N110" i="1"/>
  <c r="N102" i="1"/>
  <c r="N94" i="1"/>
  <c r="N86" i="1"/>
  <c r="N78" i="1"/>
  <c r="N70" i="1"/>
  <c r="N62" i="1"/>
  <c r="N54" i="1"/>
  <c r="N46" i="1"/>
  <c r="N179" i="1"/>
  <c r="N198" i="1"/>
  <c r="N182" i="1"/>
  <c r="N197" i="1"/>
  <c r="N189" i="1"/>
  <c r="N181" i="1"/>
  <c r="N173" i="1"/>
  <c r="N165" i="1"/>
  <c r="N157" i="1"/>
  <c r="N149" i="1"/>
  <c r="N141" i="1"/>
  <c r="N133" i="1"/>
  <c r="N125" i="1"/>
  <c r="N117" i="1"/>
  <c r="N109" i="1"/>
  <c r="N101" i="1"/>
  <c r="N93" i="1"/>
  <c r="N85" i="1"/>
  <c r="N77" i="1"/>
  <c r="N69" i="1"/>
  <c r="N61" i="1"/>
  <c r="N53" i="1"/>
  <c r="N45" i="1"/>
  <c r="N203" i="1"/>
  <c r="N199" i="1"/>
  <c r="N196" i="1"/>
  <c r="N188" i="1"/>
  <c r="N180" i="1"/>
  <c r="N172" i="1"/>
  <c r="N164" i="1"/>
  <c r="N156" i="1"/>
  <c r="N148" i="1"/>
  <c r="N140" i="1"/>
  <c r="N132" i="1"/>
  <c r="N124" i="1"/>
  <c r="N116" i="1"/>
  <c r="N108" i="1"/>
  <c r="N100" i="1"/>
  <c r="N92" i="1"/>
  <c r="N84" i="1"/>
  <c r="N76" i="1"/>
  <c r="N68" i="1"/>
  <c r="N60" i="1"/>
  <c r="N52" i="1"/>
  <c r="N44" i="1"/>
  <c r="N40" i="1"/>
  <c r="L27" i="2"/>
  <c r="L21" i="2"/>
  <c r="L32" i="2"/>
  <c r="L31" i="2"/>
  <c r="L29" i="2"/>
  <c r="L25" i="2"/>
  <c r="L24" i="2"/>
  <c r="L23" i="2"/>
  <c r="L22" i="2"/>
  <c r="L30" i="2"/>
  <c r="L28" i="2"/>
  <c r="H8" i="2" l="1"/>
  <c r="H9" i="2"/>
  <c r="H7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21" i="2"/>
  <c r="K7" i="2" l="1"/>
  <c r="M7" i="2"/>
  <c r="J7" i="2"/>
  <c r="L7" i="2"/>
  <c r="I7" i="2"/>
  <c r="M9" i="2"/>
  <c r="J9" i="2"/>
  <c r="L9" i="2"/>
  <c r="I9" i="2"/>
  <c r="K9" i="2"/>
  <c r="M8" i="2"/>
  <c r="J8" i="2"/>
  <c r="L8" i="2"/>
  <c r="I8" i="2"/>
  <c r="K8" i="2"/>
  <c r="F21" i="3"/>
  <c r="C21" i="3"/>
  <c r="D21" i="3"/>
  <c r="G21" i="3"/>
  <c r="P9" i="1"/>
  <c r="R9" i="1" s="1"/>
  <c r="P10" i="1"/>
  <c r="P11" i="1"/>
  <c r="R11" i="1" s="1"/>
  <c r="P12" i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P22" i="1"/>
  <c r="R22" i="1" s="1"/>
  <c r="P23" i="1"/>
  <c r="P24" i="1"/>
  <c r="R24" i="1" s="1"/>
  <c r="P25" i="1"/>
  <c r="R25" i="1" s="1"/>
  <c r="P26" i="1"/>
  <c r="R26" i="1" s="1"/>
  <c r="P27" i="1"/>
  <c r="P28" i="1"/>
  <c r="R28" i="1" s="1"/>
  <c r="P29" i="1"/>
  <c r="R29" i="1" s="1"/>
  <c r="P30" i="1"/>
  <c r="R30" i="1" s="1"/>
  <c r="P31" i="1"/>
  <c r="P32" i="1"/>
  <c r="P33" i="1"/>
  <c r="R33" i="1" s="1"/>
  <c r="P34" i="1"/>
  <c r="P35" i="1"/>
  <c r="R35" i="1" s="1"/>
  <c r="P36" i="1"/>
  <c r="R36" i="1" s="1"/>
  <c r="P37" i="1"/>
  <c r="R37" i="1" s="1"/>
  <c r="P38" i="1"/>
  <c r="R38" i="1" s="1"/>
  <c r="P39" i="1"/>
  <c r="R39" i="1" s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8" i="1"/>
  <c r="R8" i="1" s="1"/>
  <c r="R200" i="1" l="1"/>
  <c r="Q200" i="1"/>
  <c r="R192" i="1"/>
  <c r="Q192" i="1"/>
  <c r="R184" i="1"/>
  <c r="Q184" i="1"/>
  <c r="R176" i="1"/>
  <c r="Q176" i="1"/>
  <c r="R168" i="1"/>
  <c r="Q168" i="1"/>
  <c r="R160" i="1"/>
  <c r="Q160" i="1"/>
  <c r="R152" i="1"/>
  <c r="Q152" i="1"/>
  <c r="R144" i="1"/>
  <c r="Q144" i="1"/>
  <c r="R136" i="1"/>
  <c r="Q136" i="1"/>
  <c r="R124" i="1"/>
  <c r="Q124" i="1"/>
  <c r="R112" i="1"/>
  <c r="Q112" i="1"/>
  <c r="R88" i="1"/>
  <c r="Q88" i="1"/>
  <c r="R44" i="1"/>
  <c r="Q44" i="1"/>
  <c r="R116" i="1"/>
  <c r="Q116" i="1"/>
  <c r="R104" i="1"/>
  <c r="Q104" i="1"/>
  <c r="R92" i="1"/>
  <c r="Q92" i="1"/>
  <c r="R80" i="1"/>
  <c r="Q80" i="1"/>
  <c r="R72" i="1"/>
  <c r="Q72" i="1"/>
  <c r="R64" i="1"/>
  <c r="Q64" i="1"/>
  <c r="R56" i="1"/>
  <c r="Q56" i="1"/>
  <c r="R199" i="1"/>
  <c r="Q199" i="1"/>
  <c r="R191" i="1"/>
  <c r="Q191" i="1"/>
  <c r="R183" i="1"/>
  <c r="Q183" i="1"/>
  <c r="R171" i="1"/>
  <c r="Q171" i="1"/>
  <c r="R163" i="1"/>
  <c r="Q163" i="1"/>
  <c r="R155" i="1"/>
  <c r="Q155" i="1"/>
  <c r="R147" i="1"/>
  <c r="Q147" i="1"/>
  <c r="R139" i="1"/>
  <c r="Q139" i="1"/>
  <c r="R135" i="1"/>
  <c r="Q135" i="1"/>
  <c r="R127" i="1"/>
  <c r="Q127" i="1"/>
  <c r="R119" i="1"/>
  <c r="Q119" i="1"/>
  <c r="R111" i="1"/>
  <c r="Q111" i="1"/>
  <c r="R103" i="1"/>
  <c r="Q103" i="1"/>
  <c r="R95" i="1"/>
  <c r="Q95" i="1"/>
  <c r="R91" i="1"/>
  <c r="Q91" i="1"/>
  <c r="R83" i="1"/>
  <c r="Q83" i="1"/>
  <c r="R75" i="1"/>
  <c r="Q75" i="1"/>
  <c r="R67" i="1"/>
  <c r="Q67" i="1"/>
  <c r="R59" i="1"/>
  <c r="Q59" i="1"/>
  <c r="R51" i="1"/>
  <c r="Q51" i="1"/>
  <c r="R43" i="1"/>
  <c r="Q43" i="1"/>
  <c r="R198" i="1"/>
  <c r="Q198" i="1"/>
  <c r="R194" i="1"/>
  <c r="Q194" i="1"/>
  <c r="R190" i="1"/>
  <c r="Q190" i="1"/>
  <c r="R186" i="1"/>
  <c r="Q186" i="1"/>
  <c r="R182" i="1"/>
  <c r="Q182" i="1"/>
  <c r="R178" i="1"/>
  <c r="Q178" i="1"/>
  <c r="R174" i="1"/>
  <c r="Q174" i="1"/>
  <c r="R170" i="1"/>
  <c r="Q170" i="1"/>
  <c r="R166" i="1"/>
  <c r="Q166" i="1"/>
  <c r="R162" i="1"/>
  <c r="Q162" i="1"/>
  <c r="R158" i="1"/>
  <c r="Q158" i="1"/>
  <c r="R154" i="1"/>
  <c r="Q154" i="1"/>
  <c r="R150" i="1"/>
  <c r="Q150" i="1"/>
  <c r="R146" i="1"/>
  <c r="Q146" i="1"/>
  <c r="R142" i="1"/>
  <c r="Q142" i="1"/>
  <c r="R138" i="1"/>
  <c r="Q138" i="1"/>
  <c r="R134" i="1"/>
  <c r="Q134" i="1"/>
  <c r="R130" i="1"/>
  <c r="Q130" i="1"/>
  <c r="R126" i="1"/>
  <c r="Q126" i="1"/>
  <c r="R122" i="1"/>
  <c r="Q122" i="1"/>
  <c r="R118" i="1"/>
  <c r="Q118" i="1"/>
  <c r="R114" i="1"/>
  <c r="Q114" i="1"/>
  <c r="R110" i="1"/>
  <c r="Q110" i="1"/>
  <c r="R106" i="1"/>
  <c r="Q106" i="1"/>
  <c r="R102" i="1"/>
  <c r="Q102" i="1"/>
  <c r="R98" i="1"/>
  <c r="Q98" i="1"/>
  <c r="R94" i="1"/>
  <c r="Q94" i="1"/>
  <c r="R90" i="1"/>
  <c r="Q90" i="1"/>
  <c r="R86" i="1"/>
  <c r="Q86" i="1"/>
  <c r="R82" i="1"/>
  <c r="Q82" i="1"/>
  <c r="R78" i="1"/>
  <c r="Q78" i="1"/>
  <c r="R74" i="1"/>
  <c r="Q74" i="1"/>
  <c r="R70" i="1"/>
  <c r="Q70" i="1"/>
  <c r="R66" i="1"/>
  <c r="Q66" i="1"/>
  <c r="R62" i="1"/>
  <c r="Q62" i="1"/>
  <c r="R58" i="1"/>
  <c r="Q58" i="1"/>
  <c r="R54" i="1"/>
  <c r="Q54" i="1"/>
  <c r="R50" i="1"/>
  <c r="Q50" i="1"/>
  <c r="R46" i="1"/>
  <c r="Q46" i="1"/>
  <c r="R196" i="1"/>
  <c r="Q196" i="1"/>
  <c r="R188" i="1"/>
  <c r="Q188" i="1"/>
  <c r="R180" i="1"/>
  <c r="Q180" i="1"/>
  <c r="R172" i="1"/>
  <c r="Q172" i="1"/>
  <c r="R164" i="1"/>
  <c r="Q164" i="1"/>
  <c r="R156" i="1"/>
  <c r="Q156" i="1"/>
  <c r="R148" i="1"/>
  <c r="Q148" i="1"/>
  <c r="R140" i="1"/>
  <c r="Q140" i="1"/>
  <c r="R132" i="1"/>
  <c r="Q132" i="1"/>
  <c r="R128" i="1"/>
  <c r="Q128" i="1"/>
  <c r="R120" i="1"/>
  <c r="Q120" i="1"/>
  <c r="R108" i="1"/>
  <c r="Q108" i="1"/>
  <c r="R100" i="1"/>
  <c r="Q100" i="1"/>
  <c r="R96" i="1"/>
  <c r="Q96" i="1"/>
  <c r="R84" i="1"/>
  <c r="Q84" i="1"/>
  <c r="R76" i="1"/>
  <c r="Q76" i="1"/>
  <c r="R68" i="1"/>
  <c r="Q68" i="1"/>
  <c r="R60" i="1"/>
  <c r="Q60" i="1"/>
  <c r="R52" i="1"/>
  <c r="Q52" i="1"/>
  <c r="R48" i="1"/>
  <c r="Q48" i="1"/>
  <c r="R203" i="1"/>
  <c r="Q203" i="1"/>
  <c r="R195" i="1"/>
  <c r="Q195" i="1"/>
  <c r="R187" i="1"/>
  <c r="Q187" i="1"/>
  <c r="R179" i="1"/>
  <c r="Q179" i="1"/>
  <c r="R175" i="1"/>
  <c r="Q175" i="1"/>
  <c r="R167" i="1"/>
  <c r="Q167" i="1"/>
  <c r="R159" i="1"/>
  <c r="Q159" i="1"/>
  <c r="R151" i="1"/>
  <c r="Q151" i="1"/>
  <c r="R143" i="1"/>
  <c r="Q143" i="1"/>
  <c r="R131" i="1"/>
  <c r="Q131" i="1"/>
  <c r="R123" i="1"/>
  <c r="Q123" i="1"/>
  <c r="R115" i="1"/>
  <c r="Q115" i="1"/>
  <c r="R107" i="1"/>
  <c r="Q107" i="1"/>
  <c r="R99" i="1"/>
  <c r="Q99" i="1"/>
  <c r="R87" i="1"/>
  <c r="Q87" i="1"/>
  <c r="R79" i="1"/>
  <c r="Q79" i="1"/>
  <c r="R71" i="1"/>
  <c r="Q71" i="1"/>
  <c r="R63" i="1"/>
  <c r="Q63" i="1"/>
  <c r="R55" i="1"/>
  <c r="Q55" i="1"/>
  <c r="R47" i="1"/>
  <c r="Q47" i="1"/>
  <c r="R202" i="1"/>
  <c r="Q202" i="1"/>
  <c r="R201" i="1"/>
  <c r="Q201" i="1"/>
  <c r="R197" i="1"/>
  <c r="Q197" i="1"/>
  <c r="R193" i="1"/>
  <c r="Q193" i="1"/>
  <c r="R189" i="1"/>
  <c r="Q189" i="1"/>
  <c r="R185" i="1"/>
  <c r="Q185" i="1"/>
  <c r="R181" i="1"/>
  <c r="Q181" i="1"/>
  <c r="R177" i="1"/>
  <c r="Q177" i="1"/>
  <c r="R173" i="1"/>
  <c r="Q173" i="1"/>
  <c r="R169" i="1"/>
  <c r="Q169" i="1"/>
  <c r="R165" i="1"/>
  <c r="Q165" i="1"/>
  <c r="R161" i="1"/>
  <c r="Q161" i="1"/>
  <c r="R157" i="1"/>
  <c r="Q157" i="1"/>
  <c r="R153" i="1"/>
  <c r="Q153" i="1"/>
  <c r="R149" i="1"/>
  <c r="Q149" i="1"/>
  <c r="R145" i="1"/>
  <c r="Q145" i="1"/>
  <c r="R141" i="1"/>
  <c r="Q141" i="1"/>
  <c r="R137" i="1"/>
  <c r="Q137" i="1"/>
  <c r="R133" i="1"/>
  <c r="Q133" i="1"/>
  <c r="R129" i="1"/>
  <c r="Q129" i="1"/>
  <c r="R125" i="1"/>
  <c r="Q125" i="1"/>
  <c r="R121" i="1"/>
  <c r="Q121" i="1"/>
  <c r="R117" i="1"/>
  <c r="Q117" i="1"/>
  <c r="R113" i="1"/>
  <c r="Q113" i="1"/>
  <c r="R109" i="1"/>
  <c r="Q109" i="1"/>
  <c r="R105" i="1"/>
  <c r="Q105" i="1"/>
  <c r="R101" i="1"/>
  <c r="Q101" i="1"/>
  <c r="R97" i="1"/>
  <c r="Q97" i="1"/>
  <c r="R93" i="1"/>
  <c r="Q93" i="1"/>
  <c r="R89" i="1"/>
  <c r="Q89" i="1"/>
  <c r="R85" i="1"/>
  <c r="Q85" i="1"/>
  <c r="R81" i="1"/>
  <c r="Q81" i="1"/>
  <c r="R77" i="1"/>
  <c r="Q77" i="1"/>
  <c r="R73" i="1"/>
  <c r="Q73" i="1"/>
  <c r="R69" i="1"/>
  <c r="Q69" i="1"/>
  <c r="R65" i="1"/>
  <c r="Q65" i="1"/>
  <c r="R61" i="1"/>
  <c r="Q61" i="1"/>
  <c r="R57" i="1"/>
  <c r="Q57" i="1"/>
  <c r="R53" i="1"/>
  <c r="Q53" i="1"/>
  <c r="R49" i="1"/>
  <c r="Q49" i="1"/>
  <c r="R45" i="1"/>
  <c r="Q45" i="1"/>
  <c r="R42" i="1"/>
  <c r="Q42" i="1"/>
  <c r="R41" i="1"/>
  <c r="Q41" i="1"/>
  <c r="R40" i="1"/>
  <c r="Q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12" i="1"/>
  <c r="Q32" i="1" l="1"/>
  <c r="N32" i="1"/>
  <c r="N9" i="1"/>
  <c r="Q9" i="1"/>
  <c r="N10" i="1"/>
  <c r="Q10" i="1"/>
  <c r="N11" i="1"/>
  <c r="Q11" i="1"/>
  <c r="Q28" i="1"/>
  <c r="N28" i="1"/>
  <c r="Q12" i="1"/>
  <c r="N12" i="1"/>
  <c r="N25" i="1"/>
  <c r="Q25" i="1"/>
  <c r="N18" i="1"/>
  <c r="Q18" i="1"/>
  <c r="N34" i="1"/>
  <c r="Q34" i="1"/>
  <c r="Q27" i="1"/>
  <c r="N27" i="1"/>
  <c r="N20" i="1"/>
  <c r="Q20" i="1"/>
  <c r="N13" i="1"/>
  <c r="Q13" i="1"/>
  <c r="N21" i="1"/>
  <c r="Q21" i="1"/>
  <c r="N29" i="1"/>
  <c r="Q29" i="1"/>
  <c r="Q37" i="1"/>
  <c r="N37" i="1"/>
  <c r="Q24" i="1"/>
  <c r="N24" i="1"/>
  <c r="N17" i="1"/>
  <c r="Q17" i="1"/>
  <c r="N26" i="1"/>
  <c r="Q26" i="1"/>
  <c r="Q19" i="1"/>
  <c r="N19" i="1"/>
  <c r="N35" i="1"/>
  <c r="Q35" i="1"/>
  <c r="N14" i="1"/>
  <c r="Q14" i="1"/>
  <c r="N22" i="1"/>
  <c r="Q22" i="1"/>
  <c r="N30" i="1"/>
  <c r="Q30" i="1"/>
  <c r="N38" i="1"/>
  <c r="Q38" i="1"/>
  <c r="Q16" i="1"/>
  <c r="N16" i="1"/>
  <c r="N33" i="1"/>
  <c r="Q33" i="1"/>
  <c r="N15" i="1"/>
  <c r="Q15" i="1"/>
  <c r="N23" i="1"/>
  <c r="Q23" i="1"/>
  <c r="Q31" i="1"/>
  <c r="N31" i="1"/>
  <c r="N39" i="1"/>
  <c r="Q39" i="1"/>
  <c r="N36" i="1"/>
  <c r="Q36" i="1"/>
  <c r="N8" i="1"/>
  <c r="Q8" i="1"/>
  <c r="K9" i="1"/>
  <c r="L9" i="1" s="1"/>
  <c r="K8" i="1"/>
  <c r="L8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10" i="1"/>
  <c r="L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Garces</author>
  </authors>
  <commentList>
    <comment ref="M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Teresa Garces:</t>
        </r>
        <r>
          <rPr>
            <sz val="8"/>
            <color indexed="81"/>
            <rFont val="Tahoma"/>
            <family val="2"/>
          </rPr>
          <t xml:space="preserve">
Días feriados entre las fechas de solicitud y las de entrega. NO COLOCAR FINES DE SEMANA</t>
        </r>
      </text>
    </comment>
    <comment ref="F2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Teresa Garces:</t>
        </r>
        <r>
          <rPr>
            <sz val="8"/>
            <color indexed="81"/>
            <rFont val="Tahoma"/>
            <family val="2"/>
          </rPr>
          <t xml:space="preserve">
el caso de que estaba incompleta
</t>
        </r>
      </text>
    </comment>
  </commentList>
</comments>
</file>

<file path=xl/sharedStrings.xml><?xml version="1.0" encoding="utf-8"?>
<sst xmlns="http://schemas.openxmlformats.org/spreadsheetml/2006/main" count="477" uniqueCount="225">
  <si>
    <t>Nombre del Solicitante</t>
  </si>
  <si>
    <t>Tipo de Solicitud</t>
  </si>
  <si>
    <t>E-mail</t>
  </si>
  <si>
    <t>Telefóno</t>
  </si>
  <si>
    <t>Base de Datos</t>
  </si>
  <si>
    <t>Recursos Humanos</t>
  </si>
  <si>
    <t>Página Web</t>
  </si>
  <si>
    <t>Tiempo estipulado</t>
  </si>
  <si>
    <t>Días Totales</t>
  </si>
  <si>
    <t xml:space="preserve">Respuesta </t>
  </si>
  <si>
    <t>Rechazada</t>
  </si>
  <si>
    <t>Procede</t>
  </si>
  <si>
    <t>No</t>
  </si>
  <si>
    <r>
      <t xml:space="preserve">Fecha de Solicitud
</t>
    </r>
    <r>
      <rPr>
        <b/>
        <sz val="10"/>
        <color theme="1"/>
        <rFont val="Calibri"/>
        <family val="2"/>
        <scheme val="minor"/>
      </rPr>
      <t>(MES/DIA/AÑO)</t>
    </r>
  </si>
  <si>
    <r>
      <t xml:space="preserve">Fecha límite de entrega </t>
    </r>
    <r>
      <rPr>
        <b/>
        <sz val="10"/>
        <color theme="1"/>
        <rFont val="Calibri"/>
        <family val="2"/>
        <scheme val="minor"/>
      </rPr>
      <t>(MES/DIA/AÑO)</t>
    </r>
  </si>
  <si>
    <r>
      <t xml:space="preserve">Fecha de Respuesta
</t>
    </r>
    <r>
      <rPr>
        <b/>
        <sz val="10"/>
        <color theme="1"/>
        <rFont val="Calibri"/>
        <family val="2"/>
        <scheme val="minor"/>
      </rPr>
      <t>(MES/DIA/AÑO)</t>
    </r>
  </si>
  <si>
    <t>Count of Tiempo estipulado</t>
  </si>
  <si>
    <t>Dias feriados</t>
  </si>
  <si>
    <t>Feriados</t>
  </si>
  <si>
    <r>
      <t xml:space="preserve">Días feriados
</t>
    </r>
    <r>
      <rPr>
        <b/>
        <sz val="10"/>
        <color theme="1"/>
        <rFont val="Calibri"/>
        <family val="2"/>
        <scheme val="minor"/>
      </rPr>
      <t>(MES/DIA/AÑO)</t>
    </r>
  </si>
  <si>
    <t>Cumplimiento</t>
  </si>
  <si>
    <t>MES</t>
  </si>
  <si>
    <t>Año 2014</t>
  </si>
  <si>
    <t>Oficina de Acceso a la Información</t>
  </si>
  <si>
    <t>Referida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</si>
  <si>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</si>
  <si>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</si>
  <si>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</si>
  <si>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</si>
  <si>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</si>
  <si>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</si>
  <si>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</si>
  <si>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</si>
  <si>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</si>
  <si>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</si>
  <si>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</si>
  <si>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</si>
  <si>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Solicitudes de Información Pública </t>
  </si>
  <si>
    <t>Cálculo Mes</t>
  </si>
  <si>
    <t>Resumen de Informaciones o datos requeridos</t>
  </si>
  <si>
    <t>Patricia sanchez</t>
  </si>
  <si>
    <t>829-633-3338</t>
  </si>
  <si>
    <t>patriciajavier8@hotmail.com</t>
  </si>
  <si>
    <t>Rol de la TSS</t>
  </si>
  <si>
    <t>Salomé Medina</t>
  </si>
  <si>
    <t>829-903-3109</t>
  </si>
  <si>
    <t>eliml24@hotmail.com</t>
  </si>
  <si>
    <t xml:space="preserve">Areas en las Oficinas Regionales de la TSS </t>
  </si>
  <si>
    <t>Jonathan Cabrera</t>
  </si>
  <si>
    <t>829-718-0888</t>
  </si>
  <si>
    <t>jcabrera@newpartners.com.do</t>
  </si>
  <si>
    <t>Rango de sueldos en el Gobierno Central</t>
  </si>
  <si>
    <t>Martha L. Matos Perez</t>
  </si>
  <si>
    <t>809-710-2177</t>
  </si>
  <si>
    <t>marthamatosp@yahoo.es</t>
  </si>
  <si>
    <t>Cantidad de empresas registradas en la región este</t>
  </si>
  <si>
    <t>Charina Bautista</t>
  </si>
  <si>
    <t>829-718-2621</t>
  </si>
  <si>
    <t>charinabtta@gmail.com</t>
  </si>
  <si>
    <t>Cantidad de Pymes en RD</t>
  </si>
  <si>
    <t>Evelyn Castillo Bastardo</t>
  </si>
  <si>
    <t>809-554-5130</t>
  </si>
  <si>
    <t>evelyncastillo5@hotmail.com</t>
  </si>
  <si>
    <t>Cantidad de Trabajadores registrados en TSS</t>
  </si>
  <si>
    <t>Lucy Esther Ramirez</t>
  </si>
  <si>
    <t>829-585-4528</t>
  </si>
  <si>
    <t>lucyesther95@hotmail.com</t>
  </si>
  <si>
    <t>Rol de la TSS, Misión, Visión y Valores</t>
  </si>
  <si>
    <t>Randy Domingues</t>
  </si>
  <si>
    <t>829-919-4861</t>
  </si>
  <si>
    <t>randystiven59@gmail.Com</t>
  </si>
  <si>
    <t>Dayana Acosta</t>
  </si>
  <si>
    <t>809-565-5582</t>
  </si>
  <si>
    <t>dayana24acosta@gmail.com</t>
  </si>
  <si>
    <t>Balance General del Régimen Contributivo</t>
  </si>
  <si>
    <t>A TIEMPO</t>
  </si>
  <si>
    <t>FUERA DE TIEMPO</t>
  </si>
  <si>
    <t>Lorenza Santana</t>
  </si>
  <si>
    <t>809-563-0288</t>
  </si>
  <si>
    <t>lorenza2441@hotmail.com</t>
  </si>
  <si>
    <t>Cuales Instituciones Públicas estan al día en el pago de la Seguridad Social</t>
  </si>
  <si>
    <t>Felvia Mejía Santos</t>
  </si>
  <si>
    <t>809-855-3867</t>
  </si>
  <si>
    <t>fmejia@forbesamericas.com</t>
  </si>
  <si>
    <t>Lista de las 20 empresas que mas empleados tienen</t>
  </si>
  <si>
    <t>Glori Reyes Morillo</t>
  </si>
  <si>
    <t>809-237-8104</t>
  </si>
  <si>
    <t>glorimassielreyesmorillo@gmail.com</t>
  </si>
  <si>
    <t>Miguel Angel Vargas Fernandez</t>
  </si>
  <si>
    <t>809-961-9348</t>
  </si>
  <si>
    <t>mvargas@itla.edu.do</t>
  </si>
  <si>
    <t>Detalles de la devolución de fondos</t>
  </si>
  <si>
    <t>Teresa Lopez</t>
  </si>
  <si>
    <t>809-533-9061</t>
  </si>
  <si>
    <t>capricorniotere@hotmail.com</t>
  </si>
  <si>
    <t>Beneficio establecido por ley sobre personas desempleada</t>
  </si>
  <si>
    <t>Maria Antonia Liriano</t>
  </si>
  <si>
    <t>809-756-7750</t>
  </si>
  <si>
    <t>abel_adames20@hotmail.com</t>
  </si>
  <si>
    <t>Proceso que debe seguir para actualizar una cedula en base de datos</t>
  </si>
  <si>
    <t>Fernando Roedan hernandez</t>
  </si>
  <si>
    <t>809-803-8568</t>
  </si>
  <si>
    <t>fernando.roedan@gmail.com</t>
  </si>
  <si>
    <t>Copia de los Procesos jurídicos de empleadores</t>
  </si>
  <si>
    <t>Modelo de Querella utilizado contra empleadores</t>
  </si>
  <si>
    <t>Nathalie Maria</t>
  </si>
  <si>
    <t>809-685-7943</t>
  </si>
  <si>
    <t>info@conape.gob.do</t>
  </si>
  <si>
    <t>Cantidad de personas mayores de 60 años que estan incluidas en Aseguradoras</t>
  </si>
  <si>
    <t>Yanira Morillo</t>
  </si>
  <si>
    <t>809-303-3029</t>
  </si>
  <si>
    <t>No registrado</t>
  </si>
  <si>
    <t>Como registrarse en TSS, cuando corresponde pagar</t>
  </si>
  <si>
    <t>Fernando Roedan Hernandez</t>
  </si>
  <si>
    <t>Copia de expedientes de procesos sancionadores tramitados por la TSS</t>
  </si>
  <si>
    <t>Mary Monsanto</t>
  </si>
  <si>
    <t>829-889-4400</t>
  </si>
  <si>
    <t>marymonsanto67@hotmail.com</t>
  </si>
  <si>
    <t>Procedimiento para registrar empresa</t>
  </si>
  <si>
    <t>Jimena Mariana</t>
  </si>
  <si>
    <t>849-853-7469</t>
  </si>
  <si>
    <t>Como pagar facturas de TSS y consecuencias del no pago</t>
  </si>
  <si>
    <t>Jose de Jesus Berges martin</t>
  </si>
  <si>
    <t>829-918-2808</t>
  </si>
  <si>
    <t>jberges@bergeslaw.do</t>
  </si>
  <si>
    <t>Certificación de cotización</t>
  </si>
  <si>
    <t>Sorange Peña Lara</t>
  </si>
  <si>
    <t>809-728-8242</t>
  </si>
  <si>
    <t>sorange_94@hotmail.com</t>
  </si>
  <si>
    <t>Rosanna Ventura</t>
  </si>
  <si>
    <t>809-596-2318</t>
  </si>
  <si>
    <t>mgkeila_esther@hotmail.com</t>
  </si>
  <si>
    <t>Misión, Visión y Valores</t>
  </si>
  <si>
    <t>Miguel Alberto Surun</t>
  </si>
  <si>
    <t>809-334-6303</t>
  </si>
  <si>
    <t>c.batista@mashlaw.com</t>
  </si>
  <si>
    <t>Certificación de desembolsos al PRISS desde 2002/2014</t>
  </si>
  <si>
    <t>Angelica Zamora</t>
  </si>
  <si>
    <t>506-8845-9665</t>
  </si>
  <si>
    <t>azamora@revistasumma.com</t>
  </si>
  <si>
    <t>Lista de las empresasque tienen 500 empleados directos o mas en RD</t>
  </si>
  <si>
    <t>Franthely Pacheco Guerrero</t>
  </si>
  <si>
    <t>829-801-2576</t>
  </si>
  <si>
    <t>franpachecog@gmail.com</t>
  </si>
  <si>
    <t>Condiciones para optar concurso Periodista</t>
  </si>
  <si>
    <t>Yoanny Ureña</t>
  </si>
  <si>
    <t>809-650-0303</t>
  </si>
  <si>
    <t>joannyureña2@gmail.com</t>
  </si>
  <si>
    <t>Criterios estadisticos para calcular mora, interes y recargo</t>
  </si>
  <si>
    <t>Faustino Jimenez Almonte</t>
  </si>
  <si>
    <t>809-756-4211</t>
  </si>
  <si>
    <t>fjimeneza@dgii.gov.do</t>
  </si>
  <si>
    <t>Recaudación como porcentaje del PBI de la Seguridad Social, por tipo de regimen, períodos 2005/2013.</t>
  </si>
  <si>
    <t>Kensy casado</t>
  </si>
  <si>
    <t>829-273-8486</t>
  </si>
  <si>
    <t>kenssy@hotmail.es</t>
  </si>
  <si>
    <t>Biografia del Tesorero</t>
  </si>
  <si>
    <r>
      <t xml:space="preserve">Fecha Solicitud Incompleta
</t>
    </r>
    <r>
      <rPr>
        <b/>
        <sz val="9"/>
        <color theme="1"/>
        <rFont val="Calibri"/>
        <family val="2"/>
        <scheme val="minor"/>
      </rPr>
      <t>(MES/DIA/AÑO)</t>
    </r>
  </si>
  <si>
    <t>MESES</t>
  </si>
  <si>
    <t>SOLICITUDES RECIBIDAS</t>
  </si>
  <si>
    <t>SOLICITUDES RESPONDIDAS</t>
  </si>
  <si>
    <t>ANTES DE 10 DIAS</t>
  </si>
  <si>
    <t xml:space="preserve"> DE 10 A  15 DIAS </t>
  </si>
  <si>
    <t>REFERIDAS</t>
  </si>
  <si>
    <t>RECHAZADAS</t>
  </si>
  <si>
    <t>TOTAL</t>
  </si>
  <si>
    <t>Febrero 2014</t>
  </si>
  <si>
    <t>Marzo 2014</t>
  </si>
  <si>
    <t>Abril 2014</t>
  </si>
  <si>
    <t>Mayo 2014</t>
  </si>
  <si>
    <t>Junio 2014</t>
  </si>
  <si>
    <t>Mes</t>
  </si>
  <si>
    <t>Año</t>
  </si>
  <si>
    <t>Mes y Año</t>
  </si>
  <si>
    <t>TIEMPO ANTES DE</t>
  </si>
  <si>
    <t xml:space="preserve"> </t>
  </si>
  <si>
    <t>Total info solicitada</t>
  </si>
  <si>
    <t>Porcentaje Cumplimiento</t>
  </si>
  <si>
    <t>Entregada antes de 15 días</t>
  </si>
  <si>
    <t>Enero 2014</t>
  </si>
  <si>
    <t>Julio 2014</t>
  </si>
  <si>
    <t>Agosto 2014</t>
  </si>
  <si>
    <t>Septiembre 2014</t>
  </si>
  <si>
    <t>Octubre 2014</t>
  </si>
  <si>
    <t>Noviembre 2014</t>
  </si>
  <si>
    <t>Diciembre 2014</t>
  </si>
  <si>
    <t>Pagina Web</t>
  </si>
  <si>
    <t>INFORMACIONES</t>
  </si>
  <si>
    <t>INDICADOR</t>
  </si>
  <si>
    <r>
      <rPr>
        <b/>
        <sz val="11"/>
        <color theme="1"/>
        <rFont val="Calibri"/>
        <family val="2"/>
        <scheme val="minor"/>
      </rPr>
      <t>PÁGINA WEB:</t>
    </r>
    <r>
      <rPr>
        <sz val="11"/>
        <color theme="1"/>
        <rFont val="Calibri"/>
        <family val="2"/>
        <scheme val="minor"/>
      </rPr>
      <t xml:space="preserve"> Información que se encuentra en la página web de la TSS, la cual solo debe de indicarse dónde se encuentra.</t>
    </r>
  </si>
  <si>
    <r>
      <rPr>
        <b/>
        <sz val="11"/>
        <color theme="1"/>
        <rFont val="Calibri"/>
        <family val="2"/>
        <scheme val="minor"/>
      </rPr>
      <t>BASE DE DATOS:</t>
    </r>
    <r>
      <rPr>
        <sz val="11"/>
        <color theme="1"/>
        <rFont val="Calibri"/>
        <family val="2"/>
        <scheme val="minor"/>
      </rPr>
      <t xml:space="preserve"> Información contenida en la base de datos de la TSS.</t>
    </r>
  </si>
  <si>
    <r>
      <rPr>
        <b/>
        <sz val="11"/>
        <color theme="1"/>
        <rFont val="Calibri"/>
        <family val="2"/>
        <scheme val="minor"/>
      </rPr>
      <t>RECURSOS HUMANOS:</t>
    </r>
    <r>
      <rPr>
        <sz val="11"/>
        <color theme="1"/>
        <rFont val="Calibri"/>
        <family val="2"/>
        <scheme val="minor"/>
      </rPr>
      <t xml:space="preserve"> Información que debe ser suministrada por cualquier área o dirección de la TSS.</t>
    </r>
  </si>
  <si>
    <t>Zoila estevez</t>
  </si>
  <si>
    <t>809-285-7770</t>
  </si>
  <si>
    <t>zoilarova1229@hotmail.com</t>
  </si>
  <si>
    <t>Normas Internacionales de Contabilidad utilizadas en TSS</t>
  </si>
  <si>
    <t>Niurka Nuñez</t>
  </si>
  <si>
    <t>niurka21@hotmail.es</t>
  </si>
  <si>
    <t>Devolución dependiente Adicional</t>
  </si>
  <si>
    <t>Entregada antes de 2 días</t>
  </si>
  <si>
    <t>Entregada antes de 5 días</t>
  </si>
  <si>
    <t>Fabian Echavarria</t>
  </si>
  <si>
    <t>809-910-5210</t>
  </si>
  <si>
    <t>12y5vedado@gamil.com</t>
  </si>
  <si>
    <t>Calculo Percapita Regimen Subsidiado</t>
  </si>
  <si>
    <t>PRORROGAS</t>
  </si>
  <si>
    <t>Etiquetas de columna</t>
  </si>
  <si>
    <t>Total A TIEMPO</t>
  </si>
  <si>
    <t>Total FUERA DE TIEMPO</t>
  </si>
  <si>
    <t>Total general</t>
  </si>
  <si>
    <t>Etiquetas de fila</t>
  </si>
  <si>
    <t>Total Febrero 2014</t>
  </si>
  <si>
    <t>Total Marzo 2014</t>
  </si>
  <si>
    <t>Total Abril 2014</t>
  </si>
  <si>
    <t>Total Mayo 2014</t>
  </si>
  <si>
    <t>Total Junio 2014</t>
  </si>
  <si>
    <t>Total Julio 2014</t>
  </si>
  <si>
    <t>Total Agosto 2014</t>
  </si>
  <si>
    <t>Total Página Web</t>
  </si>
  <si>
    <t>Total Base de Datos</t>
  </si>
  <si>
    <t>Total Recursos Humanos</t>
  </si>
  <si>
    <t>ANTES DE 5 DIAS</t>
  </si>
  <si>
    <t xml:space="preserve"> DE 5 A  15 DIAS </t>
  </si>
  <si>
    <t xml:space="preserve">                  Informe de Estadísticas Oficina de Acceso a la Información</t>
  </si>
  <si>
    <t>Resumen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</si>
</sst>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left" inden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1" fontId="8" fillId="3" borderId="2" xfId="0" applyNumberFormat="1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9" fillId="0" borderId="2" xfId="1" applyFill="1" applyBorder="1" applyAlignment="1" applyProtection="1">
      <alignment horizontal="left" vertical="center" wrapText="1"/>
      <protection locked="0"/>
    </xf>
    <xf numFmtId="0" fontId="9" fillId="0" borderId="1" xfId="1" applyFill="1" applyBorder="1" applyAlignment="1" applyProtection="1">
      <alignment horizontal="left" vertical="center" wrapText="1"/>
      <protection locked="0"/>
    </xf>
    <xf numFmtId="0" fontId="9" fillId="0" borderId="1" xfId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9" fillId="0" borderId="1" xfId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2"/>
    </xf>
    <xf numFmtId="0" fontId="12" fillId="6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5" borderId="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2" applyFont="1"/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wrapText="1"/>
    </xf>
    <xf numFmtId="9" fontId="7" fillId="7" borderId="1" xfId="2" applyFont="1" applyFill="1" applyBorder="1" applyAlignment="1">
      <alignment horizontal="center" vertical="center" wrapText="1"/>
    </xf>
    <xf numFmtId="2" fontId="14" fillId="7" borderId="1" xfId="0" applyNumberFormat="1" applyFont="1" applyFill="1" applyBorder="1" applyAlignment="1">
      <alignment horizontal="center" wrapText="1"/>
    </xf>
    <xf numFmtId="9" fontId="1" fillId="7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7" xfId="0" applyBorder="1"/>
    <xf numFmtId="0" fontId="0" fillId="0" borderId="18" xfId="0" applyBorder="1"/>
    <xf numFmtId="14" fontId="0" fillId="0" borderId="19" xfId="0" applyNumberFormat="1" applyBorder="1"/>
    <xf numFmtId="0" fontId="0" fillId="0" borderId="20" xfId="0" applyBorder="1"/>
    <xf numFmtId="14" fontId="0" fillId="0" borderId="21" xfId="0" applyNumberFormat="1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23" xfId="0" applyBorder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9" fillId="0" borderId="1" xfId="1" applyFill="1" applyBorder="1" applyProtection="1">
      <protection locked="0"/>
    </xf>
    <xf numFmtId="0" fontId="16" fillId="0" borderId="0" xfId="0" applyFont="1" applyAlignment="1">
      <alignment horizontal="center" wrapText="1"/>
    </xf>
    <xf numFmtId="0" fontId="7" fillId="5" borderId="0" xfId="0" applyFont="1" applyFill="1" applyAlignment="1">
      <alignment horizontal="center" vertical="center"/>
    </xf>
    <xf numFmtId="0" fontId="11" fillId="8" borderId="14" xfId="0" applyFont="1" applyFill="1" applyBorder="1" applyAlignment="1" applyProtection="1">
      <alignment horizontal="center" vertical="center"/>
      <protection locked="0"/>
    </xf>
    <xf numFmtId="0" fontId="11" fillId="8" borderId="1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3" xfId="0" applyFont="1" applyFill="1" applyBorder="1"/>
    <xf numFmtId="0" fontId="11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17" fontId="1" fillId="9" borderId="9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4">
    <dxf>
      <alignment horizontal="center" readingOrder="0"/>
    </dxf>
    <dxf>
      <alignment horizontal="center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Solicitud de Información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OAI!$C$8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OAI!$B$9:$B$20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OAI!$C$9:$C$20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11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C-4BC8-B303-6023D5F7C4A5}"/>
            </c:ext>
          </c:extLst>
        </c:ser>
        <c:ser>
          <c:idx val="1"/>
          <c:order val="1"/>
          <c:tx>
            <c:strRef>
              <c:f>OAI!$D$8</c:f>
              <c:strCache>
                <c:ptCount val="1"/>
                <c:pt idx="0">
                  <c:v>ANTES DE 5 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OAI!$B$9:$B$20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OAI!$D$9:$D$20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C-4BC8-B303-6023D5F7C4A5}"/>
            </c:ext>
          </c:extLst>
        </c:ser>
        <c:ser>
          <c:idx val="2"/>
          <c:order val="2"/>
          <c:tx>
            <c:strRef>
              <c:f>OAI!$E$8</c:f>
              <c:strCache>
                <c:ptCount val="1"/>
                <c:pt idx="0">
                  <c:v> DE 5 A  15 DIAS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OAI!$B$9:$B$20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OAI!$E$9:$E$20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C-4BC8-B303-6023D5F7C4A5}"/>
            </c:ext>
          </c:extLst>
        </c:ser>
        <c:ser>
          <c:idx val="3"/>
          <c:order val="3"/>
          <c:tx>
            <c:strRef>
              <c:f>OAI!$F$8</c:f>
              <c:strCache>
                <c:ptCount val="1"/>
                <c:pt idx="0">
                  <c:v>PRORROGAS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OAI!$B$9:$B$20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OAI!$F$9:$F$20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C-4BC8-B303-6023D5F7C4A5}"/>
            </c:ext>
          </c:extLst>
        </c:ser>
        <c:ser>
          <c:idx val="4"/>
          <c:order val="4"/>
          <c:tx>
            <c:strRef>
              <c:f>OAI!$G$8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OAI!$B$9:$B$20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OAI!$G$9:$G$20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C-4BC8-B303-6023D5F7C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0700112"/>
        <c:axId val="260701680"/>
        <c:axId val="0"/>
      </c:bar3DChart>
      <c:dateAx>
        <c:axId val="260700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0701680"/>
        <c:crosses val="autoZero"/>
        <c:auto val="1"/>
        <c:lblOffset val="100"/>
        <c:baseTimeUnit val="months"/>
      </c:dateAx>
      <c:valAx>
        <c:axId val="26070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070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</xdr:col>
      <xdr:colOff>887923</xdr:colOff>
      <xdr:row>0</xdr:row>
      <xdr:rowOff>334585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1257017" cy="322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23</xdr:row>
          <xdr:rowOff>38100</xdr:rowOff>
        </xdr:from>
        <xdr:to>
          <xdr:col>7</xdr:col>
          <xdr:colOff>361950</xdr:colOff>
          <xdr:row>23</xdr:row>
          <xdr:rowOff>161925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419100</xdr:colOff>
      <xdr:row>22</xdr:row>
      <xdr:rowOff>138111</xdr:rowOff>
    </xdr:from>
    <xdr:to>
      <xdr:col>6</xdr:col>
      <xdr:colOff>1371600</xdr:colOff>
      <xdr:row>40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26671</xdr:rowOff>
    </xdr:from>
    <xdr:to>
      <xdr:col>2</xdr:col>
      <xdr:colOff>1352550</xdr:colOff>
      <xdr:row>4</xdr:row>
      <xdr:rowOff>167641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8E865-D6E0-8BFC-6C75-19D8DC1C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521971"/>
          <a:ext cx="2495550" cy="998220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42</xdr:row>
      <xdr:rowOff>171450</xdr:rowOff>
    </xdr:from>
    <xdr:to>
      <xdr:col>4</xdr:col>
      <xdr:colOff>1214793</xdr:colOff>
      <xdr:row>49</xdr:row>
      <xdr:rowOff>138062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B709B3-AC8B-0478-7F18-14C5461B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8791575"/>
          <a:ext cx="1843443" cy="13001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uddy Ramos" refreshedDate="44973.376723379632" createdVersion="4" refreshedVersion="8" minRefreshableVersion="3" recordCount="196" xr:uid="{00000000-000A-0000-FFFF-FFFF07000000}">
  <cacheSource type="worksheet">
    <worksheetSource ref="A7:R203" sheet="ALIMENTACION"/>
  </cacheSource>
  <cacheFields count="18">
    <cacheField name="No" numFmtId="0">
      <sharedItems containsString="0" containsBlank="1" containsNumber="1" containsInteger="1" minValue="1" maxValue="125"/>
    </cacheField>
    <cacheField name="Nombre del Solicitante" numFmtId="0">
      <sharedItems containsBlank="1"/>
    </cacheField>
    <cacheField name="Telefóno" numFmtId="0">
      <sharedItems containsBlank="1"/>
    </cacheField>
    <cacheField name="E-mail" numFmtId="0">
      <sharedItems containsBlank="1"/>
    </cacheField>
    <cacheField name="Resumen de Informaciones o datos requeridos" numFmtId="0">
      <sharedItems containsBlank="1"/>
    </cacheField>
    <cacheField name="Tipo de Solicitud" numFmtId="0">
      <sharedItems containsBlank="1"/>
    </cacheField>
    <cacheField name="Tiempo estipulado" numFmtId="0">
      <sharedItems containsMixedTypes="1" containsNumber="1" containsInteger="1" minValue="2" maxValue="15"/>
    </cacheField>
    <cacheField name="Respuesta " numFmtId="0">
      <sharedItems containsBlank="1" count="4">
        <s v="Procede"/>
        <s v="Rechazada"/>
        <s v="Referida"/>
        <m/>
      </sharedItems>
    </cacheField>
    <cacheField name="Fecha Solicitud Incompleta_x000a_(MES/DIA/AÑO)" numFmtId="14">
      <sharedItems containsNonDate="0" containsDate="1" containsString="0" containsBlank="1" minDate="2014-04-09T00:00:00" maxDate="2014-04-10T00:00:00"/>
    </cacheField>
    <cacheField name="Fecha de Solicitud_x000a_(MES/DIA/AÑO)" numFmtId="14">
      <sharedItems containsNonDate="0" containsDate="1" containsString="0" containsBlank="1" minDate="2014-02-06T00:00:00" maxDate="2014-08-14T00:00:00"/>
    </cacheField>
    <cacheField name="Cálculo Mes" numFmtId="1">
      <sharedItems containsMixedTypes="1" containsNumber="1" containsInteger="1" minValue="2" maxValue="8"/>
    </cacheField>
    <cacheField name="MES" numFmtId="1">
      <sharedItems count="9">
        <s v="Febrero 2014"/>
        <s v="Marzo 2014"/>
        <s v="Abril 2014"/>
        <s v="Mayo 2014"/>
        <s v="Junio 2014"/>
        <s v="Julio 2014"/>
        <s v="Agosto 2014"/>
        <s v=""/>
        <s v="Junio 2015" u="1"/>
      </sharedItems>
    </cacheField>
    <cacheField name="Días feriados_x000a_(MES/DIA/AÑO)" numFmtId="14">
      <sharedItems containsNonDate="0" containsDate="1" containsString="0" containsBlank="1" minDate="2014-01-01T00:00:00" maxDate="2014-12-31T00:00:00"/>
    </cacheField>
    <cacheField name="Fecha límite de entrega (MES/DIA/AÑO)" numFmtId="14">
      <sharedItems containsDate="1" containsMixedTypes="1" minDate="2014-02-17T00:00:00" maxDate="2014-08-21T00:00:00"/>
    </cacheField>
    <cacheField name="Fecha de Respuesta_x000a_(MES/DIA/AÑO)" numFmtId="14">
      <sharedItems containsNonDate="0" containsDate="1" containsString="0" containsBlank="1" minDate="2014-02-13T00:00:00" maxDate="2014-08-15T00:00:00"/>
    </cacheField>
    <cacheField name="Días Totales" numFmtId="0">
      <sharedItems containsSemiMixedTypes="0" containsString="0" containsNumber="1" containsInteger="1" minValue="0" maxValue="9"/>
    </cacheField>
    <cacheField name="Cumplimiento" numFmtId="0">
      <sharedItems count="2">
        <s v="A TIEMPO"/>
        <s v="FUERA DE TIEMPO"/>
      </sharedItems>
    </cacheField>
    <cacheField name="TIEMPO ANTES DE" numFmtId="0">
      <sharedItems count="3">
        <s v="ANTES DE 10 DIAS"/>
        <s v=""/>
        <s v="DE 10 A 15 DIA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uddy Ramos" refreshedDate="44973.37672349537" createdVersion="4" refreshedVersion="8" minRefreshableVersion="3" recordCount="196" xr:uid="{00000000-000A-0000-FFFF-FFFF0D000000}">
  <cacheSource type="worksheet">
    <worksheetSource ref="A7:Q203" sheet="ALIMENTACION"/>
  </cacheSource>
  <cacheFields count="17">
    <cacheField name="No" numFmtId="0">
      <sharedItems containsString="0" containsBlank="1" containsNumber="1" containsInteger="1" minValue="1" maxValue="125"/>
    </cacheField>
    <cacheField name="Nombre del Solicitante" numFmtId="0">
      <sharedItems containsBlank="1"/>
    </cacheField>
    <cacheField name="Telefóno" numFmtId="0">
      <sharedItems containsBlank="1"/>
    </cacheField>
    <cacheField name="E-mail" numFmtId="0">
      <sharedItems containsBlank="1"/>
    </cacheField>
    <cacheField name="Resumen de Informaciones o datos requeridos" numFmtId="0">
      <sharedItems containsBlank="1"/>
    </cacheField>
    <cacheField name="Tipo de Solicitud" numFmtId="0">
      <sharedItems containsBlank="1" count="6">
        <s v="Página Web"/>
        <s v="Base de Datos"/>
        <s v="Referida"/>
        <s v="Rechazada"/>
        <s v="Recursos Humanos"/>
        <m/>
      </sharedItems>
    </cacheField>
    <cacheField name="Tiempo estipulado" numFmtId="0">
      <sharedItems containsMixedTypes="1" containsNumber="1" containsInteger="1" minValue="2" maxValue="15"/>
    </cacheField>
    <cacheField name="Respuesta " numFmtId="0">
      <sharedItems containsBlank="1" count="5">
        <s v="Procede"/>
        <s v="Rechazada"/>
        <s v="Referida"/>
        <m/>
        <s v="Reenviada" u="1"/>
      </sharedItems>
    </cacheField>
    <cacheField name="Fecha Solicitud Incompleta_x000a_(MES/DIA/AÑO)" numFmtId="14">
      <sharedItems containsNonDate="0" containsDate="1" containsString="0" containsBlank="1" minDate="2014-04-09T00:00:00" maxDate="2014-04-10T00:00:00"/>
    </cacheField>
    <cacheField name="Fecha de Solicitud_x000a_(MES/DIA/AÑO)" numFmtId="14">
      <sharedItems containsNonDate="0" containsDate="1" containsString="0" containsBlank="1" minDate="2014-02-06T00:00:00" maxDate="2014-08-14T00:00:00"/>
    </cacheField>
    <cacheField name="Cálculo Mes" numFmtId="1">
      <sharedItems containsMixedTypes="1" containsNumber="1" containsInteger="1" minValue="2" maxValue="8"/>
    </cacheField>
    <cacheField name="MES" numFmtId="1">
      <sharedItems count="15">
        <s v="Febrero 2014"/>
        <s v="Marzo 2014"/>
        <s v="Abril 2014"/>
        <s v="Mayo 2014"/>
        <s v="Junio 2014"/>
        <s v="Julio 2014"/>
        <s v="Agosto 2014"/>
        <s v=""/>
        <s v="Mayo" u="1"/>
        <s v="Noviembre" u="1"/>
        <s v="Abril" u="1"/>
        <s v="Diciembre" u="1"/>
        <s v="Junio" u="1"/>
        <s v="Febrero" u="1"/>
        <s v="Marzo" u="1"/>
      </sharedItems>
    </cacheField>
    <cacheField name="Días feriados_x000a_(MES/DIA/AÑO)" numFmtId="14">
      <sharedItems containsNonDate="0" containsDate="1" containsString="0" containsBlank="1" minDate="2014-01-01T00:00:00" maxDate="2014-12-31T00:00:00"/>
    </cacheField>
    <cacheField name="Fecha límite de entrega (MES/DIA/AÑO)" numFmtId="14">
      <sharedItems containsDate="1" containsMixedTypes="1" minDate="2014-02-17T00:00:00" maxDate="2014-08-21T00:00:00"/>
    </cacheField>
    <cacheField name="Fecha de Respuesta_x000a_(MES/DIA/AÑO)" numFmtId="14">
      <sharedItems containsNonDate="0" containsDate="1" containsString="0" containsBlank="1" minDate="2014-02-13T00:00:00" maxDate="2014-08-15T00:00:00"/>
    </cacheField>
    <cacheField name="Días Totales" numFmtId="0">
      <sharedItems containsSemiMixedTypes="0" containsString="0" containsNumber="1" containsInteger="1" minValue="0" maxValue="9"/>
    </cacheField>
    <cacheField name="Cumplimiento" numFmtId="0">
      <sharedItems count="2">
        <s v="A TIEMPO"/>
        <s v="FUERA DE TIEMP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n v="1"/>
    <s v="Patricia sanchez"/>
    <s v="829-633-3338"/>
    <s v="patriciajavier8@hotmail.com"/>
    <s v="Rol de la TSS"/>
    <s v="Página Web"/>
    <n v="2"/>
    <x v="0"/>
    <m/>
    <d v="2014-02-13T00:00:00"/>
    <n v="2"/>
    <x v="0"/>
    <d v="2014-01-01T00:00:00"/>
    <d v="2014-02-17T00:00:00"/>
    <d v="2014-02-13T00:00:00"/>
    <n v="0"/>
    <x v="0"/>
    <x v="0"/>
  </r>
  <r>
    <n v="2"/>
    <s v="Salomé Medina"/>
    <s v="829-903-3109"/>
    <s v="eliml24@hotmail.com"/>
    <s v="Areas en las Oficinas Regionales de la TSS "/>
    <s v="Página Web"/>
    <n v="2"/>
    <x v="0"/>
    <m/>
    <d v="2014-02-13T00:00:00"/>
    <n v="2"/>
    <x v="0"/>
    <d v="2014-01-06T00:00:00"/>
    <d v="2014-02-17T00:00:00"/>
    <d v="2014-02-13T00:00:00"/>
    <n v="0"/>
    <x v="0"/>
    <x v="0"/>
  </r>
  <r>
    <n v="3"/>
    <s v="Jonathan Cabrera"/>
    <s v="829-718-0888"/>
    <s v="jcabrera@newpartners.com.do"/>
    <s v="Rango de sueldos en el Gobierno Central"/>
    <s v="Base de Datos"/>
    <n v="15"/>
    <x v="1"/>
    <m/>
    <d v="2014-02-06T00:00:00"/>
    <n v="2"/>
    <x v="0"/>
    <d v="2014-01-21T00:00:00"/>
    <d v="2014-02-28T00:00:00"/>
    <d v="2014-02-19T00:00:00"/>
    <n v="9"/>
    <x v="0"/>
    <x v="1"/>
  </r>
  <r>
    <n v="4"/>
    <s v="Martha L. Matos Perez"/>
    <s v="809-710-2177"/>
    <s v="marthamatosp@yahoo.es"/>
    <s v="Cantidad de empresas registradas en la región este"/>
    <s v="Base de Datos"/>
    <n v="15"/>
    <x v="0"/>
    <m/>
    <d v="2014-02-19T00:00:00"/>
    <n v="2"/>
    <x v="0"/>
    <d v="2014-02-27T00:00:00"/>
    <d v="2014-03-13T00:00:00"/>
    <d v="2014-03-04T00:00:00"/>
    <n v="9"/>
    <x v="0"/>
    <x v="0"/>
  </r>
  <r>
    <n v="5"/>
    <s v="Charina Bautista"/>
    <s v="829-718-2621"/>
    <s v="charinabtta@gmail.com"/>
    <s v="Cantidad de Pymes en RD"/>
    <s v="Referida"/>
    <n v="3"/>
    <x v="2"/>
    <m/>
    <d v="2014-03-11T00:00:00"/>
    <n v="3"/>
    <x v="1"/>
    <d v="2014-04-18T00:00:00"/>
    <d v="2014-03-14T00:00:00"/>
    <d v="2014-03-11T00:00:00"/>
    <n v="0"/>
    <x v="0"/>
    <x v="1"/>
  </r>
  <r>
    <n v="6"/>
    <s v="Evelyn Castillo Bastardo"/>
    <s v="809-554-5130"/>
    <s v="evelyncastillo5@hotmail.com"/>
    <s v="Cantidad de Trabajadores registrados en TSS"/>
    <s v="Base de Datos"/>
    <n v="15"/>
    <x v="0"/>
    <m/>
    <d v="2014-02-25T00:00:00"/>
    <n v="2"/>
    <x v="0"/>
    <d v="2014-04-05T00:00:00"/>
    <d v="2014-03-18T00:00:00"/>
    <d v="2014-03-07T00:00:00"/>
    <n v="8"/>
    <x v="0"/>
    <x v="0"/>
  </r>
  <r>
    <n v="7"/>
    <s v="Lucy Esther Ramirez"/>
    <s v="829-585-4528"/>
    <s v="lucyesther95@hotmail.com"/>
    <s v="Rol de la TSS, Misión, Visión y Valores"/>
    <s v="Página Web"/>
    <n v="2"/>
    <x v="0"/>
    <m/>
    <d v="2014-03-07T00:00:00"/>
    <n v="3"/>
    <x v="1"/>
    <d v="2014-06-19T00:00:00"/>
    <d v="2014-03-11T00:00:00"/>
    <d v="2014-03-11T00:00:00"/>
    <n v="2"/>
    <x v="0"/>
    <x v="0"/>
  </r>
  <r>
    <n v="8"/>
    <s v="Randy Domingues"/>
    <s v="829-919-4861"/>
    <s v="randystiven59@gmail.Com"/>
    <s v="Rol de la TSS, Misión, Visión y Valores"/>
    <s v="Página Web"/>
    <n v="2"/>
    <x v="0"/>
    <m/>
    <d v="2014-03-11T00:00:00"/>
    <n v="3"/>
    <x v="1"/>
    <d v="2014-09-24T00:00:00"/>
    <d v="2014-03-13T00:00:00"/>
    <d v="2014-03-11T00:00:00"/>
    <n v="0"/>
    <x v="0"/>
    <x v="0"/>
  </r>
  <r>
    <n v="9"/>
    <s v="Dayana Acosta"/>
    <s v="809-565-5582"/>
    <s v="dayana24acosta@gmail.com"/>
    <s v="Balance General del Régimen Contributivo"/>
    <s v="Base de Datos"/>
    <n v="15"/>
    <x v="0"/>
    <m/>
    <d v="2014-03-20T00:00:00"/>
    <n v="3"/>
    <x v="1"/>
    <d v="2014-11-10T00:00:00"/>
    <d v="2014-04-10T00:00:00"/>
    <d v="2014-03-21T00:00:00"/>
    <n v="1"/>
    <x v="0"/>
    <x v="0"/>
  </r>
  <r>
    <n v="10"/>
    <s v="Lorenza Santana"/>
    <s v="809-563-0288"/>
    <s v="lorenza2441@hotmail.com"/>
    <s v="Cuales Instituciones Públicas estan al día en el pago de la Seguridad Social"/>
    <s v="Base de Datos"/>
    <n v="15"/>
    <x v="0"/>
    <m/>
    <d v="2014-03-12T00:00:00"/>
    <n v="3"/>
    <x v="1"/>
    <d v="2014-12-25T00:00:00"/>
    <d v="2014-04-02T00:00:00"/>
    <d v="2014-03-25T00:00:00"/>
    <n v="9"/>
    <x v="0"/>
    <x v="0"/>
  </r>
  <r>
    <n v="11"/>
    <s v="Felvia Mejía Santos"/>
    <s v="809-855-3867"/>
    <s v="fmejia@forbesamericas.com"/>
    <s v="Lista de las 20 empresas que mas empleados tienen"/>
    <s v="Base de Datos"/>
    <n v="15"/>
    <x v="0"/>
    <m/>
    <d v="2014-03-26T00:00:00"/>
    <n v="3"/>
    <x v="1"/>
    <d v="2014-12-24T00:00:00"/>
    <d v="2014-04-16T00:00:00"/>
    <d v="2014-03-28T00:00:00"/>
    <n v="2"/>
    <x v="0"/>
    <x v="0"/>
  </r>
  <r>
    <n v="12"/>
    <s v="Glori Reyes Morillo"/>
    <s v="809-237-8104"/>
    <s v="glorimassielreyesmorillo@gmail.com"/>
    <s v="Rol de la TSS"/>
    <s v="Página Web"/>
    <n v="2"/>
    <x v="0"/>
    <m/>
    <d v="2014-03-26T00:00:00"/>
    <n v="3"/>
    <x v="1"/>
    <d v="2014-12-30T00:00:00"/>
    <d v="2014-03-28T00:00:00"/>
    <d v="2014-03-31T00:00:00"/>
    <n v="3"/>
    <x v="1"/>
    <x v="0"/>
  </r>
  <r>
    <n v="13"/>
    <s v="Miguel Angel Vargas Fernandez"/>
    <s v="809-961-9348"/>
    <s v="mvargas@itla.edu.do"/>
    <s v="Detalles de la devolución de fondos"/>
    <s v="Página Web"/>
    <n v="2"/>
    <x v="0"/>
    <m/>
    <d v="2014-03-31T00:00:00"/>
    <n v="3"/>
    <x v="1"/>
    <m/>
    <d v="2014-04-02T00:00:00"/>
    <d v="2014-03-31T00:00:00"/>
    <n v="0"/>
    <x v="0"/>
    <x v="0"/>
  </r>
  <r>
    <n v="14"/>
    <s v="Teresa Lopez"/>
    <s v="809-533-9061"/>
    <s v="capricorniotere@hotmail.com"/>
    <s v="Beneficio establecido por ley sobre personas desempleada"/>
    <s v="Referida"/>
    <n v="3"/>
    <x v="2"/>
    <m/>
    <d v="2014-04-01T00:00:00"/>
    <n v="4"/>
    <x v="2"/>
    <m/>
    <d v="2014-04-04T00:00:00"/>
    <d v="2014-04-02T00:00:00"/>
    <n v="1"/>
    <x v="0"/>
    <x v="1"/>
  </r>
  <r>
    <n v="15"/>
    <s v="Maria Antonia Liriano"/>
    <s v="809-756-7750"/>
    <s v="abel_adames20@hotmail.com"/>
    <s v="Proceso que debe seguir para actualizar una cedula en base de datos"/>
    <s v="Base de Datos"/>
    <n v="15"/>
    <x v="0"/>
    <d v="2014-04-09T00:00:00"/>
    <d v="2014-04-16T00:00:00"/>
    <n v="4"/>
    <x v="2"/>
    <m/>
    <d v="2014-05-07T00:00:00"/>
    <d v="2014-04-16T00:00:00"/>
    <n v="0"/>
    <x v="0"/>
    <x v="0"/>
  </r>
  <r>
    <n v="16"/>
    <s v="Fernando Roedan hernandez"/>
    <s v="809-803-8568"/>
    <s v="fernando.roedan@gmail.com"/>
    <s v="Copia de los Procesos jurídicos de empleadores"/>
    <s v="Rechazada"/>
    <n v="5"/>
    <x v="1"/>
    <m/>
    <d v="2014-04-08T00:00:00"/>
    <n v="4"/>
    <x v="2"/>
    <m/>
    <d v="2014-04-15T00:00:00"/>
    <d v="2014-04-08T00:00:00"/>
    <n v="0"/>
    <x v="0"/>
    <x v="1"/>
  </r>
  <r>
    <n v="17"/>
    <s v="Fernando Roedan hernandez"/>
    <s v="809-803-8568"/>
    <s v="fernando.roedan@gmail.com"/>
    <s v="Modelo de Querella utilizado contra empleadores"/>
    <s v="Recursos Humanos"/>
    <n v="5"/>
    <x v="0"/>
    <m/>
    <d v="2014-04-09T00:00:00"/>
    <n v="4"/>
    <x v="2"/>
    <m/>
    <d v="2014-04-16T00:00:00"/>
    <d v="2014-04-10T00:00:00"/>
    <n v="1"/>
    <x v="0"/>
    <x v="0"/>
  </r>
  <r>
    <n v="18"/>
    <s v="Nathalie Maria"/>
    <s v="809-685-7943"/>
    <s v="info@conape.gob.do"/>
    <s v="Cantidad de personas mayores de 60 años que estan incluidas en Aseguradoras"/>
    <s v="Base de Datos"/>
    <n v="15"/>
    <x v="0"/>
    <m/>
    <d v="2014-04-10T00:00:00"/>
    <n v="4"/>
    <x v="2"/>
    <m/>
    <d v="2014-05-01T00:00:00"/>
    <d v="2014-04-14T00:00:00"/>
    <n v="2"/>
    <x v="0"/>
    <x v="0"/>
  </r>
  <r>
    <n v="19"/>
    <s v="Yanira Morillo"/>
    <s v="809-303-3029"/>
    <s v="No registrado"/>
    <s v="Como registrarse en TSS, cuando corresponde pagar"/>
    <s v="Recursos Humanos"/>
    <n v="5"/>
    <x v="0"/>
    <m/>
    <d v="2014-04-09T00:00:00"/>
    <n v="4"/>
    <x v="2"/>
    <m/>
    <d v="2014-04-16T00:00:00"/>
    <d v="2014-04-16T00:00:00"/>
    <n v="5"/>
    <x v="0"/>
    <x v="0"/>
  </r>
  <r>
    <n v="20"/>
    <s v="Fernando Roedan hernandez"/>
    <s v="809-803-8568"/>
    <s v="fernando.roedan@gmail.com"/>
    <s v="Copia de expedientes de procesos sancionadores tramitados por la TSS"/>
    <s v="Rechazada"/>
    <n v="5"/>
    <x v="1"/>
    <m/>
    <d v="2014-04-08T00:00:00"/>
    <n v="4"/>
    <x v="2"/>
    <m/>
    <d v="2014-04-15T00:00:00"/>
    <d v="2014-04-08T00:00:00"/>
    <n v="0"/>
    <x v="0"/>
    <x v="1"/>
  </r>
  <r>
    <n v="21"/>
    <s v="Mary Monsanto"/>
    <s v="829-889-4400"/>
    <s v="marymonsanto67@hotmail.com"/>
    <s v="Procedimiento para registrar empresa"/>
    <s v="Recursos Humanos"/>
    <n v="5"/>
    <x v="0"/>
    <m/>
    <d v="2014-04-09T00:00:00"/>
    <n v="4"/>
    <x v="2"/>
    <m/>
    <d v="2014-04-16T00:00:00"/>
    <d v="2014-04-16T00:00:00"/>
    <n v="5"/>
    <x v="0"/>
    <x v="0"/>
  </r>
  <r>
    <n v="22"/>
    <s v="Jimena Mariana"/>
    <s v="849-853-7469"/>
    <s v="No registrado"/>
    <s v="Como pagar facturas de TSS y consecuencias del no pago"/>
    <s v="Recursos Humanos"/>
    <n v="5"/>
    <x v="0"/>
    <m/>
    <d v="2014-04-08T00:00:00"/>
    <n v="4"/>
    <x v="2"/>
    <m/>
    <d v="2014-04-15T00:00:00"/>
    <d v="2014-04-16T00:00:00"/>
    <n v="6"/>
    <x v="1"/>
    <x v="0"/>
  </r>
  <r>
    <n v="23"/>
    <s v="Nathalie Maria"/>
    <s v="809-685-7943"/>
    <s v="info@conape.gob.do"/>
    <s v="Cantidad de personas mayores de 60 años que estan incluidas en Aseguradoras"/>
    <s v="Base de Datos"/>
    <n v="15"/>
    <x v="0"/>
    <m/>
    <d v="2014-04-10T00:00:00"/>
    <n v="4"/>
    <x v="2"/>
    <m/>
    <d v="2014-05-01T00:00:00"/>
    <d v="2014-04-14T00:00:00"/>
    <n v="2"/>
    <x v="0"/>
    <x v="0"/>
  </r>
  <r>
    <n v="24"/>
    <s v="Jose de Jesus Berges martin"/>
    <s v="829-918-2808"/>
    <s v="jberges@bergeslaw.do"/>
    <s v="Certificación de cotización"/>
    <s v="Rechazada"/>
    <n v="5"/>
    <x v="1"/>
    <m/>
    <d v="2014-04-21T00:00:00"/>
    <n v="4"/>
    <x v="2"/>
    <m/>
    <d v="2014-04-28T00:00:00"/>
    <d v="2014-04-23T00:00:00"/>
    <n v="2"/>
    <x v="0"/>
    <x v="1"/>
  </r>
  <r>
    <n v="25"/>
    <s v="Sorange Peña Lara"/>
    <s v="809-728-8242"/>
    <s v="sorange_94@hotmail.com"/>
    <s v="Certificación de cotización"/>
    <s v="Rechazada"/>
    <n v="5"/>
    <x v="1"/>
    <m/>
    <d v="2014-04-23T00:00:00"/>
    <n v="4"/>
    <x v="2"/>
    <m/>
    <d v="2014-04-30T00:00:00"/>
    <d v="2014-04-24T00:00:00"/>
    <n v="1"/>
    <x v="0"/>
    <x v="1"/>
  </r>
  <r>
    <n v="26"/>
    <s v="Rosanna Ventura"/>
    <s v="809-596-2318"/>
    <s v="mgkeila_esther@hotmail.com"/>
    <s v="Misión, Visión y Valores"/>
    <s v="Recursos Humanos"/>
    <n v="5"/>
    <x v="0"/>
    <m/>
    <d v="2014-04-28T00:00:00"/>
    <n v="4"/>
    <x v="2"/>
    <m/>
    <d v="2014-05-05T00:00:00"/>
    <d v="2014-04-28T00:00:00"/>
    <n v="0"/>
    <x v="0"/>
    <x v="0"/>
  </r>
  <r>
    <n v="27"/>
    <s v="Miguel Alberto Surun"/>
    <s v="809-334-6303"/>
    <s v="c.batista@mashlaw.com"/>
    <s v="Certificación de desembolsos al PRISS desde 2002/2014"/>
    <s v="Referida"/>
    <n v="3"/>
    <x v="2"/>
    <m/>
    <d v="2014-05-13T00:00:00"/>
    <n v="5"/>
    <x v="3"/>
    <m/>
    <d v="2014-05-16T00:00:00"/>
    <d v="2014-05-13T00:00:00"/>
    <n v="0"/>
    <x v="0"/>
    <x v="1"/>
  </r>
  <r>
    <n v="28"/>
    <s v="Angelica Zamora"/>
    <s v="506-8845-9665"/>
    <s v="azamora@revistasumma.com"/>
    <s v="Lista de las empresasque tienen 500 empleados directos o mas en RD"/>
    <s v="Base de Datos"/>
    <n v="15"/>
    <x v="0"/>
    <m/>
    <d v="2014-05-19T00:00:00"/>
    <n v="5"/>
    <x v="3"/>
    <m/>
    <d v="2014-06-09T00:00:00"/>
    <d v="2014-05-23T00:00:00"/>
    <n v="4"/>
    <x v="0"/>
    <x v="0"/>
  </r>
  <r>
    <n v="29"/>
    <s v="Franthely Pacheco Guerrero"/>
    <s v="829-801-2576"/>
    <s v="franpachecog@gmail.com"/>
    <s v="Condiciones para optar concurso Periodista"/>
    <s v="Recursos Humanos"/>
    <n v="5"/>
    <x v="0"/>
    <m/>
    <d v="2014-05-27T00:00:00"/>
    <n v="5"/>
    <x v="3"/>
    <m/>
    <d v="2014-06-03T00:00:00"/>
    <d v="2014-05-27T00:00:00"/>
    <n v="0"/>
    <x v="0"/>
    <x v="0"/>
  </r>
  <r>
    <n v="30"/>
    <s v="Yoanny Ureña"/>
    <s v="809-650-0303"/>
    <s v="joannyureña2@gmail.com"/>
    <s v="Criterios estadisticos para calcular mora, interes y recargo"/>
    <s v="Página Web"/>
    <n v="2"/>
    <x v="0"/>
    <m/>
    <d v="2014-06-09T00:00:00"/>
    <n v="6"/>
    <x v="4"/>
    <m/>
    <d v="2014-06-11T00:00:00"/>
    <d v="2014-06-10T00:00:00"/>
    <n v="1"/>
    <x v="0"/>
    <x v="0"/>
  </r>
  <r>
    <n v="31"/>
    <s v="Faustino Jimenez Almonte"/>
    <s v="809-756-4211"/>
    <s v="fjimeneza@dgii.gov.do"/>
    <s v="Recaudación como porcentaje del PBI de la Seguridad Social, por tipo de regimen, períodos 2005/2013."/>
    <s v="Página Web"/>
    <n v="2"/>
    <x v="0"/>
    <m/>
    <d v="2014-06-23T00:00:00"/>
    <n v="6"/>
    <x v="4"/>
    <m/>
    <d v="2014-06-25T00:00:00"/>
    <d v="2014-06-25T00:00:00"/>
    <n v="2"/>
    <x v="0"/>
    <x v="0"/>
  </r>
  <r>
    <n v="32"/>
    <s v="Kensy casado"/>
    <s v="829-273-8486"/>
    <s v="kenssy@hotmail.es"/>
    <s v="Biografia del Tesorero"/>
    <s v="Recursos Humanos"/>
    <n v="5"/>
    <x v="0"/>
    <m/>
    <d v="2014-06-27T00:00:00"/>
    <n v="6"/>
    <x v="4"/>
    <m/>
    <d v="2014-07-04T00:00:00"/>
    <d v="2014-06-27T00:00:00"/>
    <n v="0"/>
    <x v="0"/>
    <x v="0"/>
  </r>
  <r>
    <n v="33"/>
    <s v="Zoila estevez"/>
    <s v="809-285-7770"/>
    <s v="zoilarova1229@hotmail.com"/>
    <s v="Normas Internacionales de Contabilidad utilizadas en TSS"/>
    <s v="Recursos Humanos"/>
    <n v="5"/>
    <x v="0"/>
    <m/>
    <d v="2014-07-28T00:00:00"/>
    <n v="7"/>
    <x v="5"/>
    <m/>
    <d v="2014-08-04T00:00:00"/>
    <d v="2014-08-01T00:00:00"/>
    <n v="4"/>
    <x v="0"/>
    <x v="0"/>
  </r>
  <r>
    <n v="34"/>
    <s v="Niurka Nuñez"/>
    <m/>
    <s v="niurka21@hotmail.es"/>
    <s v="Devolución dependiente Adicional"/>
    <s v="Recursos Humanos"/>
    <n v="5"/>
    <x v="0"/>
    <m/>
    <d v="2014-07-28T00:00:00"/>
    <n v="7"/>
    <x v="5"/>
    <m/>
    <d v="2014-08-04T00:00:00"/>
    <d v="2014-08-01T00:00:00"/>
    <n v="4"/>
    <x v="0"/>
    <x v="0"/>
  </r>
  <r>
    <n v="35"/>
    <s v="Fabian Echavarria"/>
    <s v="809-910-5210"/>
    <s v="12y5vedado@gamil.com"/>
    <s v="Calculo Percapita Regimen Subsidiado"/>
    <s v="Recursos Humanos"/>
    <n v="5"/>
    <x v="0"/>
    <m/>
    <d v="2014-08-13T00:00:00"/>
    <n v="8"/>
    <x v="6"/>
    <m/>
    <d v="2014-08-20T00:00:00"/>
    <d v="2014-08-14T00:00:00"/>
    <n v="1"/>
    <x v="0"/>
    <x v="0"/>
  </r>
  <r>
    <n v="36"/>
    <m/>
    <m/>
    <m/>
    <m/>
    <m/>
    <s v=""/>
    <x v="3"/>
    <m/>
    <m/>
    <s v=""/>
    <x v="7"/>
    <m/>
    <s v=""/>
    <m/>
    <n v="0"/>
    <x v="0"/>
    <x v="0"/>
  </r>
  <r>
    <n v="37"/>
    <m/>
    <m/>
    <m/>
    <m/>
    <m/>
    <s v=""/>
    <x v="3"/>
    <m/>
    <m/>
    <s v=""/>
    <x v="7"/>
    <m/>
    <s v=""/>
    <m/>
    <n v="0"/>
    <x v="0"/>
    <x v="0"/>
  </r>
  <r>
    <n v="38"/>
    <m/>
    <m/>
    <m/>
    <m/>
    <m/>
    <s v=""/>
    <x v="3"/>
    <m/>
    <m/>
    <s v=""/>
    <x v="7"/>
    <m/>
    <s v=""/>
    <m/>
    <n v="0"/>
    <x v="0"/>
    <x v="0"/>
  </r>
  <r>
    <n v="39"/>
    <m/>
    <m/>
    <m/>
    <m/>
    <m/>
    <s v=""/>
    <x v="3"/>
    <m/>
    <m/>
    <s v=""/>
    <x v="7"/>
    <m/>
    <s v=""/>
    <m/>
    <n v="0"/>
    <x v="0"/>
    <x v="0"/>
  </r>
  <r>
    <n v="40"/>
    <m/>
    <m/>
    <m/>
    <m/>
    <m/>
    <s v=""/>
    <x v="3"/>
    <m/>
    <m/>
    <s v=""/>
    <x v="7"/>
    <m/>
    <s v=""/>
    <m/>
    <n v="0"/>
    <x v="0"/>
    <x v="0"/>
  </r>
  <r>
    <n v="41"/>
    <m/>
    <m/>
    <m/>
    <m/>
    <m/>
    <s v=""/>
    <x v="3"/>
    <m/>
    <m/>
    <s v=""/>
    <x v="7"/>
    <m/>
    <s v=""/>
    <m/>
    <n v="0"/>
    <x v="0"/>
    <x v="0"/>
  </r>
  <r>
    <n v="42"/>
    <m/>
    <m/>
    <m/>
    <m/>
    <m/>
    <s v=""/>
    <x v="3"/>
    <m/>
    <m/>
    <s v=""/>
    <x v="7"/>
    <m/>
    <s v=""/>
    <m/>
    <n v="0"/>
    <x v="0"/>
    <x v="0"/>
  </r>
  <r>
    <n v="43"/>
    <m/>
    <m/>
    <m/>
    <m/>
    <m/>
    <s v=""/>
    <x v="3"/>
    <m/>
    <m/>
    <s v=""/>
    <x v="7"/>
    <m/>
    <s v=""/>
    <m/>
    <n v="0"/>
    <x v="0"/>
    <x v="0"/>
  </r>
  <r>
    <n v="44"/>
    <m/>
    <m/>
    <m/>
    <m/>
    <m/>
    <s v=""/>
    <x v="3"/>
    <m/>
    <m/>
    <s v=""/>
    <x v="7"/>
    <m/>
    <s v=""/>
    <m/>
    <n v="0"/>
    <x v="0"/>
    <x v="0"/>
  </r>
  <r>
    <n v="45"/>
    <m/>
    <m/>
    <m/>
    <m/>
    <m/>
    <s v=""/>
    <x v="3"/>
    <m/>
    <m/>
    <s v=""/>
    <x v="7"/>
    <m/>
    <s v=""/>
    <m/>
    <n v="0"/>
    <x v="0"/>
    <x v="0"/>
  </r>
  <r>
    <n v="46"/>
    <m/>
    <m/>
    <m/>
    <m/>
    <m/>
    <s v=""/>
    <x v="3"/>
    <m/>
    <m/>
    <s v=""/>
    <x v="7"/>
    <m/>
    <s v=""/>
    <m/>
    <n v="0"/>
    <x v="0"/>
    <x v="0"/>
  </r>
  <r>
    <n v="47"/>
    <m/>
    <m/>
    <m/>
    <m/>
    <m/>
    <s v=""/>
    <x v="3"/>
    <m/>
    <m/>
    <s v=""/>
    <x v="7"/>
    <m/>
    <s v=""/>
    <m/>
    <n v="0"/>
    <x v="0"/>
    <x v="0"/>
  </r>
  <r>
    <n v="48"/>
    <m/>
    <m/>
    <m/>
    <m/>
    <m/>
    <s v=""/>
    <x v="3"/>
    <m/>
    <m/>
    <s v=""/>
    <x v="7"/>
    <m/>
    <s v=""/>
    <m/>
    <n v="0"/>
    <x v="0"/>
    <x v="0"/>
  </r>
  <r>
    <n v="49"/>
    <m/>
    <m/>
    <m/>
    <m/>
    <m/>
    <s v=""/>
    <x v="3"/>
    <m/>
    <m/>
    <s v=""/>
    <x v="7"/>
    <m/>
    <s v=""/>
    <m/>
    <n v="0"/>
    <x v="0"/>
    <x v="0"/>
  </r>
  <r>
    <n v="50"/>
    <m/>
    <m/>
    <m/>
    <m/>
    <m/>
    <s v=""/>
    <x v="3"/>
    <m/>
    <m/>
    <s v=""/>
    <x v="7"/>
    <m/>
    <s v=""/>
    <m/>
    <n v="0"/>
    <x v="0"/>
    <x v="0"/>
  </r>
  <r>
    <n v="51"/>
    <m/>
    <m/>
    <m/>
    <m/>
    <m/>
    <s v=""/>
    <x v="3"/>
    <m/>
    <m/>
    <s v=""/>
    <x v="7"/>
    <m/>
    <s v=""/>
    <m/>
    <n v="0"/>
    <x v="0"/>
    <x v="0"/>
  </r>
  <r>
    <n v="52"/>
    <m/>
    <m/>
    <m/>
    <m/>
    <m/>
    <s v=""/>
    <x v="3"/>
    <m/>
    <m/>
    <s v=""/>
    <x v="7"/>
    <m/>
    <s v=""/>
    <m/>
    <n v="0"/>
    <x v="0"/>
    <x v="0"/>
  </r>
  <r>
    <n v="53"/>
    <m/>
    <m/>
    <m/>
    <m/>
    <m/>
    <s v=""/>
    <x v="3"/>
    <m/>
    <m/>
    <s v=""/>
    <x v="7"/>
    <m/>
    <s v=""/>
    <m/>
    <n v="0"/>
    <x v="0"/>
    <x v="0"/>
  </r>
  <r>
    <n v="54"/>
    <m/>
    <m/>
    <m/>
    <m/>
    <m/>
    <s v=""/>
    <x v="3"/>
    <m/>
    <m/>
    <s v=""/>
    <x v="7"/>
    <m/>
    <s v=""/>
    <m/>
    <n v="0"/>
    <x v="0"/>
    <x v="0"/>
  </r>
  <r>
    <n v="55"/>
    <m/>
    <m/>
    <m/>
    <m/>
    <m/>
    <s v=""/>
    <x v="3"/>
    <m/>
    <m/>
    <s v=""/>
    <x v="7"/>
    <m/>
    <s v=""/>
    <m/>
    <n v="0"/>
    <x v="0"/>
    <x v="0"/>
  </r>
  <r>
    <n v="56"/>
    <m/>
    <m/>
    <m/>
    <m/>
    <m/>
    <s v=""/>
    <x v="3"/>
    <m/>
    <m/>
    <s v=""/>
    <x v="7"/>
    <m/>
    <s v=""/>
    <m/>
    <n v="0"/>
    <x v="0"/>
    <x v="0"/>
  </r>
  <r>
    <n v="57"/>
    <m/>
    <m/>
    <m/>
    <m/>
    <m/>
    <s v=""/>
    <x v="3"/>
    <m/>
    <m/>
    <s v=""/>
    <x v="7"/>
    <m/>
    <s v=""/>
    <m/>
    <n v="0"/>
    <x v="0"/>
    <x v="0"/>
  </r>
  <r>
    <n v="58"/>
    <m/>
    <m/>
    <m/>
    <m/>
    <m/>
    <s v=""/>
    <x v="3"/>
    <m/>
    <m/>
    <s v=""/>
    <x v="7"/>
    <m/>
    <s v=""/>
    <m/>
    <n v="0"/>
    <x v="0"/>
    <x v="0"/>
  </r>
  <r>
    <n v="59"/>
    <m/>
    <m/>
    <m/>
    <m/>
    <m/>
    <s v=""/>
    <x v="3"/>
    <m/>
    <m/>
    <s v=""/>
    <x v="7"/>
    <m/>
    <s v=""/>
    <m/>
    <n v="0"/>
    <x v="0"/>
    <x v="0"/>
  </r>
  <r>
    <n v="60"/>
    <m/>
    <m/>
    <m/>
    <m/>
    <m/>
    <s v=""/>
    <x v="3"/>
    <m/>
    <m/>
    <s v=""/>
    <x v="7"/>
    <m/>
    <s v=""/>
    <m/>
    <n v="0"/>
    <x v="0"/>
    <x v="0"/>
  </r>
  <r>
    <n v="61"/>
    <m/>
    <m/>
    <m/>
    <m/>
    <m/>
    <s v=""/>
    <x v="3"/>
    <m/>
    <m/>
    <s v=""/>
    <x v="7"/>
    <m/>
    <s v=""/>
    <m/>
    <n v="0"/>
    <x v="0"/>
    <x v="0"/>
  </r>
  <r>
    <n v="62"/>
    <m/>
    <m/>
    <m/>
    <m/>
    <m/>
    <s v=""/>
    <x v="3"/>
    <m/>
    <m/>
    <s v=""/>
    <x v="7"/>
    <m/>
    <s v=""/>
    <m/>
    <n v="0"/>
    <x v="0"/>
    <x v="0"/>
  </r>
  <r>
    <n v="63"/>
    <m/>
    <m/>
    <m/>
    <m/>
    <m/>
    <s v=""/>
    <x v="3"/>
    <m/>
    <m/>
    <s v=""/>
    <x v="7"/>
    <m/>
    <s v=""/>
    <m/>
    <n v="0"/>
    <x v="0"/>
    <x v="0"/>
  </r>
  <r>
    <n v="64"/>
    <m/>
    <m/>
    <m/>
    <m/>
    <m/>
    <s v=""/>
    <x v="3"/>
    <m/>
    <m/>
    <s v=""/>
    <x v="7"/>
    <m/>
    <s v=""/>
    <m/>
    <n v="0"/>
    <x v="0"/>
    <x v="0"/>
  </r>
  <r>
    <n v="65"/>
    <m/>
    <m/>
    <m/>
    <m/>
    <m/>
    <s v=""/>
    <x v="3"/>
    <m/>
    <m/>
    <s v=""/>
    <x v="7"/>
    <m/>
    <s v=""/>
    <m/>
    <n v="0"/>
    <x v="0"/>
    <x v="0"/>
  </r>
  <r>
    <n v="66"/>
    <m/>
    <m/>
    <m/>
    <m/>
    <m/>
    <s v=""/>
    <x v="3"/>
    <m/>
    <m/>
    <s v=""/>
    <x v="7"/>
    <m/>
    <s v=""/>
    <m/>
    <n v="0"/>
    <x v="0"/>
    <x v="0"/>
  </r>
  <r>
    <n v="67"/>
    <m/>
    <m/>
    <m/>
    <m/>
    <m/>
    <s v=""/>
    <x v="3"/>
    <m/>
    <m/>
    <s v=""/>
    <x v="7"/>
    <m/>
    <s v=""/>
    <m/>
    <n v="0"/>
    <x v="0"/>
    <x v="0"/>
  </r>
  <r>
    <n v="68"/>
    <m/>
    <m/>
    <m/>
    <m/>
    <m/>
    <s v=""/>
    <x v="3"/>
    <m/>
    <m/>
    <s v=""/>
    <x v="7"/>
    <m/>
    <s v=""/>
    <m/>
    <n v="0"/>
    <x v="0"/>
    <x v="0"/>
  </r>
  <r>
    <n v="69"/>
    <m/>
    <m/>
    <m/>
    <m/>
    <m/>
    <s v=""/>
    <x v="3"/>
    <m/>
    <m/>
    <s v=""/>
    <x v="7"/>
    <m/>
    <s v=""/>
    <m/>
    <n v="0"/>
    <x v="0"/>
    <x v="0"/>
  </r>
  <r>
    <n v="70"/>
    <m/>
    <m/>
    <m/>
    <m/>
    <m/>
    <s v=""/>
    <x v="3"/>
    <m/>
    <m/>
    <s v=""/>
    <x v="7"/>
    <m/>
    <s v=""/>
    <m/>
    <n v="0"/>
    <x v="0"/>
    <x v="0"/>
  </r>
  <r>
    <n v="71"/>
    <m/>
    <m/>
    <m/>
    <m/>
    <m/>
    <s v=""/>
    <x v="3"/>
    <m/>
    <m/>
    <s v=""/>
    <x v="7"/>
    <m/>
    <s v=""/>
    <m/>
    <n v="0"/>
    <x v="0"/>
    <x v="0"/>
  </r>
  <r>
    <n v="72"/>
    <m/>
    <m/>
    <m/>
    <m/>
    <m/>
    <s v=""/>
    <x v="3"/>
    <m/>
    <m/>
    <s v=""/>
    <x v="7"/>
    <m/>
    <s v=""/>
    <m/>
    <n v="0"/>
    <x v="0"/>
    <x v="0"/>
  </r>
  <r>
    <n v="73"/>
    <m/>
    <m/>
    <m/>
    <m/>
    <m/>
    <s v=""/>
    <x v="3"/>
    <m/>
    <m/>
    <s v=""/>
    <x v="7"/>
    <m/>
    <s v=""/>
    <m/>
    <n v="0"/>
    <x v="0"/>
    <x v="0"/>
  </r>
  <r>
    <n v="74"/>
    <m/>
    <m/>
    <m/>
    <m/>
    <m/>
    <s v=""/>
    <x v="3"/>
    <m/>
    <m/>
    <s v=""/>
    <x v="7"/>
    <m/>
    <s v=""/>
    <m/>
    <n v="0"/>
    <x v="0"/>
    <x v="0"/>
  </r>
  <r>
    <n v="75"/>
    <m/>
    <m/>
    <m/>
    <m/>
    <m/>
    <s v=""/>
    <x v="3"/>
    <m/>
    <m/>
    <s v=""/>
    <x v="7"/>
    <m/>
    <s v=""/>
    <m/>
    <n v="0"/>
    <x v="0"/>
    <x v="0"/>
  </r>
  <r>
    <n v="76"/>
    <m/>
    <m/>
    <m/>
    <m/>
    <m/>
    <s v=""/>
    <x v="3"/>
    <m/>
    <m/>
    <s v=""/>
    <x v="7"/>
    <m/>
    <s v=""/>
    <m/>
    <n v="0"/>
    <x v="0"/>
    <x v="0"/>
  </r>
  <r>
    <n v="77"/>
    <m/>
    <m/>
    <m/>
    <m/>
    <m/>
    <s v=""/>
    <x v="3"/>
    <m/>
    <m/>
    <s v=""/>
    <x v="7"/>
    <m/>
    <s v=""/>
    <m/>
    <n v="0"/>
    <x v="0"/>
    <x v="0"/>
  </r>
  <r>
    <n v="78"/>
    <m/>
    <m/>
    <m/>
    <m/>
    <m/>
    <s v=""/>
    <x v="3"/>
    <m/>
    <m/>
    <s v=""/>
    <x v="7"/>
    <m/>
    <s v=""/>
    <m/>
    <n v="0"/>
    <x v="0"/>
    <x v="0"/>
  </r>
  <r>
    <n v="79"/>
    <m/>
    <m/>
    <m/>
    <m/>
    <m/>
    <s v=""/>
    <x v="3"/>
    <m/>
    <m/>
    <s v=""/>
    <x v="7"/>
    <m/>
    <s v=""/>
    <m/>
    <n v="0"/>
    <x v="0"/>
    <x v="0"/>
  </r>
  <r>
    <n v="80"/>
    <m/>
    <m/>
    <m/>
    <m/>
    <m/>
    <s v=""/>
    <x v="3"/>
    <m/>
    <m/>
    <s v=""/>
    <x v="7"/>
    <m/>
    <s v=""/>
    <m/>
    <n v="0"/>
    <x v="0"/>
    <x v="0"/>
  </r>
  <r>
    <n v="81"/>
    <m/>
    <m/>
    <m/>
    <m/>
    <m/>
    <s v=""/>
    <x v="3"/>
    <m/>
    <m/>
    <s v=""/>
    <x v="7"/>
    <m/>
    <s v=""/>
    <m/>
    <n v="0"/>
    <x v="0"/>
    <x v="0"/>
  </r>
  <r>
    <n v="82"/>
    <m/>
    <m/>
    <m/>
    <m/>
    <m/>
    <s v=""/>
    <x v="3"/>
    <m/>
    <m/>
    <s v=""/>
    <x v="7"/>
    <m/>
    <s v=""/>
    <m/>
    <n v="0"/>
    <x v="0"/>
    <x v="0"/>
  </r>
  <r>
    <n v="83"/>
    <m/>
    <m/>
    <m/>
    <m/>
    <m/>
    <s v=""/>
    <x v="3"/>
    <m/>
    <m/>
    <s v=""/>
    <x v="7"/>
    <m/>
    <s v=""/>
    <m/>
    <n v="0"/>
    <x v="0"/>
    <x v="0"/>
  </r>
  <r>
    <n v="84"/>
    <m/>
    <m/>
    <m/>
    <m/>
    <m/>
    <s v=""/>
    <x v="3"/>
    <m/>
    <m/>
    <s v=""/>
    <x v="7"/>
    <m/>
    <s v=""/>
    <m/>
    <n v="0"/>
    <x v="0"/>
    <x v="0"/>
  </r>
  <r>
    <n v="85"/>
    <m/>
    <m/>
    <m/>
    <m/>
    <m/>
    <s v=""/>
    <x v="3"/>
    <m/>
    <m/>
    <s v=""/>
    <x v="7"/>
    <m/>
    <s v=""/>
    <m/>
    <n v="0"/>
    <x v="0"/>
    <x v="0"/>
  </r>
  <r>
    <n v="86"/>
    <m/>
    <m/>
    <m/>
    <m/>
    <m/>
    <s v=""/>
    <x v="3"/>
    <m/>
    <m/>
    <s v=""/>
    <x v="7"/>
    <m/>
    <s v=""/>
    <m/>
    <n v="0"/>
    <x v="0"/>
    <x v="0"/>
  </r>
  <r>
    <n v="87"/>
    <m/>
    <m/>
    <m/>
    <m/>
    <m/>
    <s v=""/>
    <x v="3"/>
    <m/>
    <m/>
    <s v=""/>
    <x v="7"/>
    <m/>
    <s v=""/>
    <m/>
    <n v="0"/>
    <x v="0"/>
    <x v="0"/>
  </r>
  <r>
    <n v="88"/>
    <m/>
    <m/>
    <m/>
    <m/>
    <m/>
    <s v=""/>
    <x v="3"/>
    <m/>
    <m/>
    <s v=""/>
    <x v="7"/>
    <m/>
    <s v=""/>
    <m/>
    <n v="0"/>
    <x v="0"/>
    <x v="0"/>
  </r>
  <r>
    <n v="89"/>
    <m/>
    <m/>
    <m/>
    <m/>
    <m/>
    <s v=""/>
    <x v="3"/>
    <m/>
    <m/>
    <s v=""/>
    <x v="7"/>
    <m/>
    <s v=""/>
    <m/>
    <n v="0"/>
    <x v="0"/>
    <x v="0"/>
  </r>
  <r>
    <n v="90"/>
    <m/>
    <m/>
    <m/>
    <m/>
    <m/>
    <s v=""/>
    <x v="3"/>
    <m/>
    <m/>
    <s v=""/>
    <x v="7"/>
    <m/>
    <s v=""/>
    <m/>
    <n v="0"/>
    <x v="0"/>
    <x v="0"/>
  </r>
  <r>
    <n v="91"/>
    <m/>
    <m/>
    <m/>
    <m/>
    <m/>
    <s v=""/>
    <x v="3"/>
    <m/>
    <m/>
    <s v=""/>
    <x v="7"/>
    <m/>
    <s v=""/>
    <m/>
    <n v="0"/>
    <x v="0"/>
    <x v="0"/>
  </r>
  <r>
    <n v="92"/>
    <m/>
    <m/>
    <m/>
    <m/>
    <m/>
    <s v=""/>
    <x v="3"/>
    <m/>
    <m/>
    <s v=""/>
    <x v="7"/>
    <m/>
    <s v=""/>
    <m/>
    <n v="0"/>
    <x v="0"/>
    <x v="0"/>
  </r>
  <r>
    <n v="93"/>
    <m/>
    <m/>
    <m/>
    <m/>
    <m/>
    <s v=""/>
    <x v="3"/>
    <m/>
    <m/>
    <s v=""/>
    <x v="7"/>
    <m/>
    <s v=""/>
    <m/>
    <n v="0"/>
    <x v="0"/>
    <x v="0"/>
  </r>
  <r>
    <n v="94"/>
    <m/>
    <m/>
    <m/>
    <m/>
    <m/>
    <s v=""/>
    <x v="3"/>
    <m/>
    <m/>
    <s v=""/>
    <x v="7"/>
    <m/>
    <s v=""/>
    <m/>
    <n v="0"/>
    <x v="0"/>
    <x v="0"/>
  </r>
  <r>
    <n v="95"/>
    <m/>
    <m/>
    <m/>
    <m/>
    <m/>
    <s v=""/>
    <x v="3"/>
    <m/>
    <m/>
    <s v=""/>
    <x v="7"/>
    <m/>
    <s v=""/>
    <m/>
    <n v="0"/>
    <x v="0"/>
    <x v="0"/>
  </r>
  <r>
    <n v="96"/>
    <m/>
    <m/>
    <m/>
    <m/>
    <m/>
    <s v=""/>
    <x v="3"/>
    <m/>
    <m/>
    <s v=""/>
    <x v="7"/>
    <m/>
    <s v=""/>
    <m/>
    <n v="0"/>
    <x v="0"/>
    <x v="0"/>
  </r>
  <r>
    <n v="97"/>
    <m/>
    <m/>
    <m/>
    <m/>
    <m/>
    <s v=""/>
    <x v="3"/>
    <m/>
    <m/>
    <s v=""/>
    <x v="7"/>
    <m/>
    <s v=""/>
    <m/>
    <n v="0"/>
    <x v="0"/>
    <x v="0"/>
  </r>
  <r>
    <n v="98"/>
    <m/>
    <m/>
    <m/>
    <m/>
    <m/>
    <s v=""/>
    <x v="3"/>
    <m/>
    <m/>
    <s v=""/>
    <x v="7"/>
    <m/>
    <s v=""/>
    <m/>
    <n v="0"/>
    <x v="0"/>
    <x v="0"/>
  </r>
  <r>
    <n v="99"/>
    <m/>
    <m/>
    <m/>
    <m/>
    <m/>
    <s v=""/>
    <x v="3"/>
    <m/>
    <m/>
    <s v=""/>
    <x v="7"/>
    <m/>
    <s v=""/>
    <m/>
    <n v="0"/>
    <x v="0"/>
    <x v="0"/>
  </r>
  <r>
    <n v="100"/>
    <m/>
    <m/>
    <m/>
    <m/>
    <m/>
    <s v=""/>
    <x v="3"/>
    <m/>
    <m/>
    <s v=""/>
    <x v="7"/>
    <m/>
    <s v=""/>
    <m/>
    <n v="0"/>
    <x v="0"/>
    <x v="0"/>
  </r>
  <r>
    <n v="101"/>
    <m/>
    <m/>
    <m/>
    <m/>
    <m/>
    <s v=""/>
    <x v="3"/>
    <m/>
    <m/>
    <s v=""/>
    <x v="7"/>
    <m/>
    <s v=""/>
    <m/>
    <n v="0"/>
    <x v="0"/>
    <x v="0"/>
  </r>
  <r>
    <n v="102"/>
    <m/>
    <m/>
    <m/>
    <m/>
    <m/>
    <s v=""/>
    <x v="3"/>
    <m/>
    <m/>
    <s v=""/>
    <x v="7"/>
    <m/>
    <s v=""/>
    <m/>
    <n v="0"/>
    <x v="0"/>
    <x v="0"/>
  </r>
  <r>
    <n v="103"/>
    <m/>
    <m/>
    <m/>
    <m/>
    <m/>
    <s v=""/>
    <x v="3"/>
    <m/>
    <m/>
    <s v=""/>
    <x v="7"/>
    <m/>
    <s v=""/>
    <m/>
    <n v="0"/>
    <x v="0"/>
    <x v="0"/>
  </r>
  <r>
    <n v="104"/>
    <m/>
    <m/>
    <m/>
    <m/>
    <m/>
    <s v=""/>
    <x v="3"/>
    <m/>
    <m/>
    <s v=""/>
    <x v="7"/>
    <m/>
    <s v=""/>
    <m/>
    <n v="0"/>
    <x v="0"/>
    <x v="0"/>
  </r>
  <r>
    <n v="105"/>
    <m/>
    <m/>
    <m/>
    <m/>
    <m/>
    <s v=""/>
    <x v="3"/>
    <m/>
    <m/>
    <s v=""/>
    <x v="7"/>
    <m/>
    <s v=""/>
    <m/>
    <n v="0"/>
    <x v="0"/>
    <x v="0"/>
  </r>
  <r>
    <n v="106"/>
    <m/>
    <m/>
    <m/>
    <m/>
    <m/>
    <s v=""/>
    <x v="3"/>
    <m/>
    <m/>
    <s v=""/>
    <x v="7"/>
    <m/>
    <s v=""/>
    <m/>
    <n v="0"/>
    <x v="0"/>
    <x v="0"/>
  </r>
  <r>
    <n v="107"/>
    <m/>
    <m/>
    <m/>
    <m/>
    <m/>
    <s v=""/>
    <x v="3"/>
    <m/>
    <m/>
    <s v=""/>
    <x v="7"/>
    <m/>
    <s v=""/>
    <m/>
    <n v="0"/>
    <x v="0"/>
    <x v="0"/>
  </r>
  <r>
    <n v="108"/>
    <m/>
    <m/>
    <m/>
    <m/>
    <m/>
    <s v=""/>
    <x v="3"/>
    <m/>
    <m/>
    <s v=""/>
    <x v="7"/>
    <m/>
    <s v=""/>
    <m/>
    <n v="0"/>
    <x v="0"/>
    <x v="0"/>
  </r>
  <r>
    <n v="109"/>
    <m/>
    <m/>
    <m/>
    <m/>
    <m/>
    <s v=""/>
    <x v="3"/>
    <m/>
    <m/>
    <s v=""/>
    <x v="7"/>
    <m/>
    <s v=""/>
    <m/>
    <n v="0"/>
    <x v="0"/>
    <x v="0"/>
  </r>
  <r>
    <n v="110"/>
    <m/>
    <m/>
    <m/>
    <m/>
    <m/>
    <s v=""/>
    <x v="3"/>
    <m/>
    <m/>
    <s v=""/>
    <x v="7"/>
    <m/>
    <s v=""/>
    <m/>
    <n v="0"/>
    <x v="0"/>
    <x v="0"/>
  </r>
  <r>
    <n v="111"/>
    <m/>
    <m/>
    <m/>
    <m/>
    <m/>
    <s v=""/>
    <x v="3"/>
    <m/>
    <m/>
    <s v=""/>
    <x v="7"/>
    <m/>
    <s v=""/>
    <m/>
    <n v="0"/>
    <x v="0"/>
    <x v="0"/>
  </r>
  <r>
    <n v="112"/>
    <m/>
    <m/>
    <m/>
    <m/>
    <m/>
    <s v=""/>
    <x v="3"/>
    <m/>
    <m/>
    <s v=""/>
    <x v="7"/>
    <m/>
    <s v=""/>
    <m/>
    <n v="0"/>
    <x v="0"/>
    <x v="0"/>
  </r>
  <r>
    <n v="113"/>
    <m/>
    <m/>
    <m/>
    <m/>
    <m/>
    <s v=""/>
    <x v="3"/>
    <m/>
    <m/>
    <s v=""/>
    <x v="7"/>
    <m/>
    <s v=""/>
    <m/>
    <n v="0"/>
    <x v="0"/>
    <x v="0"/>
  </r>
  <r>
    <n v="114"/>
    <m/>
    <m/>
    <m/>
    <m/>
    <m/>
    <s v=""/>
    <x v="3"/>
    <m/>
    <m/>
    <s v=""/>
    <x v="7"/>
    <m/>
    <s v=""/>
    <m/>
    <n v="0"/>
    <x v="0"/>
    <x v="0"/>
  </r>
  <r>
    <n v="115"/>
    <m/>
    <m/>
    <m/>
    <m/>
    <m/>
    <s v=""/>
    <x v="3"/>
    <m/>
    <m/>
    <s v=""/>
    <x v="7"/>
    <m/>
    <s v=""/>
    <m/>
    <n v="0"/>
    <x v="0"/>
    <x v="0"/>
  </r>
  <r>
    <n v="116"/>
    <m/>
    <m/>
    <m/>
    <m/>
    <m/>
    <s v=""/>
    <x v="3"/>
    <m/>
    <m/>
    <s v=""/>
    <x v="7"/>
    <m/>
    <s v=""/>
    <m/>
    <n v="0"/>
    <x v="0"/>
    <x v="0"/>
  </r>
  <r>
    <n v="117"/>
    <m/>
    <m/>
    <m/>
    <m/>
    <m/>
    <s v=""/>
    <x v="3"/>
    <m/>
    <m/>
    <s v=""/>
    <x v="7"/>
    <m/>
    <s v=""/>
    <m/>
    <n v="0"/>
    <x v="0"/>
    <x v="0"/>
  </r>
  <r>
    <n v="118"/>
    <m/>
    <m/>
    <m/>
    <m/>
    <m/>
    <s v=""/>
    <x v="3"/>
    <m/>
    <m/>
    <s v=""/>
    <x v="7"/>
    <m/>
    <s v=""/>
    <m/>
    <n v="0"/>
    <x v="0"/>
    <x v="0"/>
  </r>
  <r>
    <n v="119"/>
    <m/>
    <m/>
    <m/>
    <m/>
    <m/>
    <s v=""/>
    <x v="3"/>
    <m/>
    <m/>
    <s v=""/>
    <x v="7"/>
    <m/>
    <s v=""/>
    <m/>
    <n v="0"/>
    <x v="0"/>
    <x v="0"/>
  </r>
  <r>
    <n v="120"/>
    <m/>
    <m/>
    <m/>
    <m/>
    <m/>
    <s v=""/>
    <x v="3"/>
    <m/>
    <m/>
    <s v=""/>
    <x v="7"/>
    <m/>
    <s v=""/>
    <m/>
    <n v="0"/>
    <x v="0"/>
    <x v="0"/>
  </r>
  <r>
    <n v="121"/>
    <m/>
    <m/>
    <m/>
    <m/>
    <m/>
    <s v=""/>
    <x v="3"/>
    <m/>
    <m/>
    <s v=""/>
    <x v="7"/>
    <m/>
    <s v=""/>
    <m/>
    <n v="0"/>
    <x v="0"/>
    <x v="0"/>
  </r>
  <r>
    <n v="122"/>
    <m/>
    <m/>
    <m/>
    <m/>
    <m/>
    <s v=""/>
    <x v="3"/>
    <m/>
    <m/>
    <s v=""/>
    <x v="7"/>
    <m/>
    <s v=""/>
    <m/>
    <n v="0"/>
    <x v="0"/>
    <x v="0"/>
  </r>
  <r>
    <n v="123"/>
    <m/>
    <m/>
    <m/>
    <m/>
    <m/>
    <s v=""/>
    <x v="3"/>
    <m/>
    <m/>
    <s v=""/>
    <x v="7"/>
    <m/>
    <s v=""/>
    <m/>
    <n v="0"/>
    <x v="0"/>
    <x v="0"/>
  </r>
  <r>
    <n v="124"/>
    <m/>
    <m/>
    <m/>
    <m/>
    <m/>
    <s v=""/>
    <x v="3"/>
    <m/>
    <m/>
    <s v=""/>
    <x v="7"/>
    <m/>
    <s v=""/>
    <m/>
    <n v="0"/>
    <x v="0"/>
    <x v="0"/>
  </r>
  <r>
    <n v="125"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  <r>
    <m/>
    <m/>
    <m/>
    <m/>
    <m/>
    <m/>
    <s v=""/>
    <x v="3"/>
    <m/>
    <m/>
    <s v=""/>
    <x v="7"/>
    <m/>
    <s v=""/>
    <m/>
    <n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n v="1"/>
    <s v="Patricia sanchez"/>
    <s v="829-633-3338"/>
    <s v="patriciajavier8@hotmail.com"/>
    <s v="Rol de la TSS"/>
    <x v="0"/>
    <n v="2"/>
    <x v="0"/>
    <m/>
    <d v="2014-02-13T00:00:00"/>
    <n v="2"/>
    <x v="0"/>
    <d v="2014-01-01T00:00:00"/>
    <d v="2014-02-17T00:00:00"/>
    <d v="2014-02-13T00:00:00"/>
    <n v="0"/>
    <x v="0"/>
  </r>
  <r>
    <n v="2"/>
    <s v="Salomé Medina"/>
    <s v="829-903-3109"/>
    <s v="eliml24@hotmail.com"/>
    <s v="Areas en las Oficinas Regionales de la TSS "/>
    <x v="0"/>
    <n v="2"/>
    <x v="0"/>
    <m/>
    <d v="2014-02-13T00:00:00"/>
    <n v="2"/>
    <x v="0"/>
    <d v="2014-01-06T00:00:00"/>
    <d v="2014-02-17T00:00:00"/>
    <d v="2014-02-13T00:00:00"/>
    <n v="0"/>
    <x v="0"/>
  </r>
  <r>
    <n v="3"/>
    <s v="Jonathan Cabrera"/>
    <s v="829-718-0888"/>
    <s v="jcabrera@newpartners.com.do"/>
    <s v="Rango de sueldos en el Gobierno Central"/>
    <x v="1"/>
    <n v="15"/>
    <x v="1"/>
    <m/>
    <d v="2014-02-06T00:00:00"/>
    <n v="2"/>
    <x v="0"/>
    <d v="2014-01-21T00:00:00"/>
    <d v="2014-02-28T00:00:00"/>
    <d v="2014-02-19T00:00:00"/>
    <n v="9"/>
    <x v="0"/>
  </r>
  <r>
    <n v="4"/>
    <s v="Martha L. Matos Perez"/>
    <s v="809-710-2177"/>
    <s v="marthamatosp@yahoo.es"/>
    <s v="Cantidad de empresas registradas en la región este"/>
    <x v="1"/>
    <n v="15"/>
    <x v="0"/>
    <m/>
    <d v="2014-02-19T00:00:00"/>
    <n v="2"/>
    <x v="0"/>
    <d v="2014-02-27T00:00:00"/>
    <d v="2014-03-13T00:00:00"/>
    <d v="2014-03-04T00:00:00"/>
    <n v="9"/>
    <x v="0"/>
  </r>
  <r>
    <n v="5"/>
    <s v="Charina Bautista"/>
    <s v="829-718-2621"/>
    <s v="charinabtta@gmail.com"/>
    <s v="Cantidad de Pymes en RD"/>
    <x v="2"/>
    <n v="3"/>
    <x v="2"/>
    <m/>
    <d v="2014-03-11T00:00:00"/>
    <n v="3"/>
    <x v="1"/>
    <d v="2014-04-18T00:00:00"/>
    <d v="2014-03-14T00:00:00"/>
    <d v="2014-03-11T00:00:00"/>
    <n v="0"/>
    <x v="0"/>
  </r>
  <r>
    <n v="6"/>
    <s v="Evelyn Castillo Bastardo"/>
    <s v="809-554-5130"/>
    <s v="evelyncastillo5@hotmail.com"/>
    <s v="Cantidad de Trabajadores registrados en TSS"/>
    <x v="1"/>
    <n v="15"/>
    <x v="0"/>
    <m/>
    <d v="2014-02-25T00:00:00"/>
    <n v="2"/>
    <x v="0"/>
    <d v="2014-04-05T00:00:00"/>
    <d v="2014-03-18T00:00:00"/>
    <d v="2014-03-07T00:00:00"/>
    <n v="8"/>
    <x v="0"/>
  </r>
  <r>
    <n v="7"/>
    <s v="Lucy Esther Ramirez"/>
    <s v="829-585-4528"/>
    <s v="lucyesther95@hotmail.com"/>
    <s v="Rol de la TSS, Misión, Visión y Valores"/>
    <x v="0"/>
    <n v="2"/>
    <x v="0"/>
    <m/>
    <d v="2014-03-07T00:00:00"/>
    <n v="3"/>
    <x v="1"/>
    <d v="2014-06-19T00:00:00"/>
    <d v="2014-03-11T00:00:00"/>
    <d v="2014-03-11T00:00:00"/>
    <n v="2"/>
    <x v="0"/>
  </r>
  <r>
    <n v="8"/>
    <s v="Randy Domingues"/>
    <s v="829-919-4861"/>
    <s v="randystiven59@gmail.Com"/>
    <s v="Rol de la TSS, Misión, Visión y Valores"/>
    <x v="0"/>
    <n v="2"/>
    <x v="0"/>
    <m/>
    <d v="2014-03-11T00:00:00"/>
    <n v="3"/>
    <x v="1"/>
    <d v="2014-09-24T00:00:00"/>
    <d v="2014-03-13T00:00:00"/>
    <d v="2014-03-11T00:00:00"/>
    <n v="0"/>
    <x v="0"/>
  </r>
  <r>
    <n v="9"/>
    <s v="Dayana Acosta"/>
    <s v="809-565-5582"/>
    <s v="dayana24acosta@gmail.com"/>
    <s v="Balance General del Régimen Contributivo"/>
    <x v="1"/>
    <n v="15"/>
    <x v="0"/>
    <m/>
    <d v="2014-03-20T00:00:00"/>
    <n v="3"/>
    <x v="1"/>
    <d v="2014-11-10T00:00:00"/>
    <d v="2014-04-10T00:00:00"/>
    <d v="2014-03-21T00:00:00"/>
    <n v="1"/>
    <x v="0"/>
  </r>
  <r>
    <n v="10"/>
    <s v="Lorenza Santana"/>
    <s v="809-563-0288"/>
    <s v="lorenza2441@hotmail.com"/>
    <s v="Cuales Instituciones Públicas estan al día en el pago de la Seguridad Social"/>
    <x v="1"/>
    <n v="15"/>
    <x v="0"/>
    <m/>
    <d v="2014-03-12T00:00:00"/>
    <n v="3"/>
    <x v="1"/>
    <d v="2014-12-25T00:00:00"/>
    <d v="2014-04-02T00:00:00"/>
    <d v="2014-03-25T00:00:00"/>
    <n v="9"/>
    <x v="0"/>
  </r>
  <r>
    <n v="11"/>
    <s v="Felvia Mejía Santos"/>
    <s v="809-855-3867"/>
    <s v="fmejia@forbesamericas.com"/>
    <s v="Lista de las 20 empresas que mas empleados tienen"/>
    <x v="1"/>
    <n v="15"/>
    <x v="0"/>
    <m/>
    <d v="2014-03-26T00:00:00"/>
    <n v="3"/>
    <x v="1"/>
    <d v="2014-12-24T00:00:00"/>
    <d v="2014-04-16T00:00:00"/>
    <d v="2014-03-28T00:00:00"/>
    <n v="2"/>
    <x v="0"/>
  </r>
  <r>
    <n v="12"/>
    <s v="Glori Reyes Morillo"/>
    <s v="809-237-8104"/>
    <s v="glorimassielreyesmorillo@gmail.com"/>
    <s v="Rol de la TSS"/>
    <x v="0"/>
    <n v="2"/>
    <x v="0"/>
    <m/>
    <d v="2014-03-26T00:00:00"/>
    <n v="3"/>
    <x v="1"/>
    <d v="2014-12-30T00:00:00"/>
    <d v="2014-03-28T00:00:00"/>
    <d v="2014-03-31T00:00:00"/>
    <n v="3"/>
    <x v="1"/>
  </r>
  <r>
    <n v="13"/>
    <s v="Miguel Angel Vargas Fernandez"/>
    <s v="809-961-9348"/>
    <s v="mvargas@itla.edu.do"/>
    <s v="Detalles de la devolución de fondos"/>
    <x v="0"/>
    <n v="2"/>
    <x v="0"/>
    <m/>
    <d v="2014-03-31T00:00:00"/>
    <n v="3"/>
    <x v="1"/>
    <m/>
    <d v="2014-04-02T00:00:00"/>
    <d v="2014-03-31T00:00:00"/>
    <n v="0"/>
    <x v="0"/>
  </r>
  <r>
    <n v="14"/>
    <s v="Teresa Lopez"/>
    <s v="809-533-9061"/>
    <s v="capricorniotere@hotmail.com"/>
    <s v="Beneficio establecido por ley sobre personas desempleada"/>
    <x v="2"/>
    <n v="3"/>
    <x v="2"/>
    <m/>
    <d v="2014-04-01T00:00:00"/>
    <n v="4"/>
    <x v="2"/>
    <m/>
    <d v="2014-04-04T00:00:00"/>
    <d v="2014-04-02T00:00:00"/>
    <n v="1"/>
    <x v="0"/>
  </r>
  <r>
    <n v="15"/>
    <s v="Maria Antonia Liriano"/>
    <s v="809-756-7750"/>
    <s v="abel_adames20@hotmail.com"/>
    <s v="Proceso que debe seguir para actualizar una cedula en base de datos"/>
    <x v="1"/>
    <n v="15"/>
    <x v="0"/>
    <d v="2014-04-09T00:00:00"/>
    <d v="2014-04-16T00:00:00"/>
    <n v="4"/>
    <x v="2"/>
    <m/>
    <d v="2014-05-07T00:00:00"/>
    <d v="2014-04-16T00:00:00"/>
    <n v="0"/>
    <x v="0"/>
  </r>
  <r>
    <n v="16"/>
    <s v="Fernando Roedan hernandez"/>
    <s v="809-803-8568"/>
    <s v="fernando.roedan@gmail.com"/>
    <s v="Copia de los Procesos jurídicos de empleadores"/>
    <x v="3"/>
    <n v="5"/>
    <x v="1"/>
    <m/>
    <d v="2014-04-08T00:00:00"/>
    <n v="4"/>
    <x v="2"/>
    <m/>
    <d v="2014-04-15T00:00:00"/>
    <d v="2014-04-08T00:00:00"/>
    <n v="0"/>
    <x v="0"/>
  </r>
  <r>
    <n v="17"/>
    <s v="Fernando Roedan hernandez"/>
    <s v="809-803-8568"/>
    <s v="fernando.roedan@gmail.com"/>
    <s v="Modelo de Querella utilizado contra empleadores"/>
    <x v="4"/>
    <n v="5"/>
    <x v="0"/>
    <m/>
    <d v="2014-04-09T00:00:00"/>
    <n v="4"/>
    <x v="2"/>
    <m/>
    <d v="2014-04-16T00:00:00"/>
    <d v="2014-04-10T00:00:00"/>
    <n v="1"/>
    <x v="0"/>
  </r>
  <r>
    <n v="18"/>
    <s v="Nathalie Maria"/>
    <s v="809-685-7943"/>
    <s v="info@conape.gob.do"/>
    <s v="Cantidad de personas mayores de 60 años que estan incluidas en Aseguradoras"/>
    <x v="1"/>
    <n v="15"/>
    <x v="0"/>
    <m/>
    <d v="2014-04-10T00:00:00"/>
    <n v="4"/>
    <x v="2"/>
    <m/>
    <d v="2014-05-01T00:00:00"/>
    <d v="2014-04-14T00:00:00"/>
    <n v="2"/>
    <x v="0"/>
  </r>
  <r>
    <n v="19"/>
    <s v="Yanira Morillo"/>
    <s v="809-303-3029"/>
    <s v="No registrado"/>
    <s v="Como registrarse en TSS, cuando corresponde pagar"/>
    <x v="4"/>
    <n v="5"/>
    <x v="0"/>
    <m/>
    <d v="2014-04-09T00:00:00"/>
    <n v="4"/>
    <x v="2"/>
    <m/>
    <d v="2014-04-16T00:00:00"/>
    <d v="2014-04-16T00:00:00"/>
    <n v="5"/>
    <x v="0"/>
  </r>
  <r>
    <n v="20"/>
    <s v="Fernando Roedan hernandez"/>
    <s v="809-803-8568"/>
    <s v="fernando.roedan@gmail.com"/>
    <s v="Copia de expedientes de procesos sancionadores tramitados por la TSS"/>
    <x v="3"/>
    <n v="5"/>
    <x v="1"/>
    <m/>
    <d v="2014-04-08T00:00:00"/>
    <n v="4"/>
    <x v="2"/>
    <m/>
    <d v="2014-04-15T00:00:00"/>
    <d v="2014-04-08T00:00:00"/>
    <n v="0"/>
    <x v="0"/>
  </r>
  <r>
    <n v="21"/>
    <s v="Mary Monsanto"/>
    <s v="829-889-4400"/>
    <s v="marymonsanto67@hotmail.com"/>
    <s v="Procedimiento para registrar empresa"/>
    <x v="4"/>
    <n v="5"/>
    <x v="0"/>
    <m/>
    <d v="2014-04-09T00:00:00"/>
    <n v="4"/>
    <x v="2"/>
    <m/>
    <d v="2014-04-16T00:00:00"/>
    <d v="2014-04-16T00:00:00"/>
    <n v="5"/>
    <x v="0"/>
  </r>
  <r>
    <n v="22"/>
    <s v="Jimena Mariana"/>
    <s v="849-853-7469"/>
    <s v="No registrado"/>
    <s v="Como pagar facturas de TSS y consecuencias del no pago"/>
    <x v="4"/>
    <n v="5"/>
    <x v="0"/>
    <m/>
    <d v="2014-04-08T00:00:00"/>
    <n v="4"/>
    <x v="2"/>
    <m/>
    <d v="2014-04-15T00:00:00"/>
    <d v="2014-04-16T00:00:00"/>
    <n v="6"/>
    <x v="1"/>
  </r>
  <r>
    <n v="23"/>
    <s v="Nathalie Maria"/>
    <s v="809-685-7943"/>
    <s v="info@conape.gob.do"/>
    <s v="Cantidad de personas mayores de 60 años que estan incluidas en Aseguradoras"/>
    <x v="1"/>
    <n v="15"/>
    <x v="0"/>
    <m/>
    <d v="2014-04-10T00:00:00"/>
    <n v="4"/>
    <x v="2"/>
    <m/>
    <d v="2014-05-01T00:00:00"/>
    <d v="2014-04-14T00:00:00"/>
    <n v="2"/>
    <x v="0"/>
  </r>
  <r>
    <n v="24"/>
    <s v="Jose de Jesus Berges martin"/>
    <s v="829-918-2808"/>
    <s v="jberges@bergeslaw.do"/>
    <s v="Certificación de cotización"/>
    <x v="3"/>
    <n v="5"/>
    <x v="1"/>
    <m/>
    <d v="2014-04-21T00:00:00"/>
    <n v="4"/>
    <x v="2"/>
    <m/>
    <d v="2014-04-28T00:00:00"/>
    <d v="2014-04-23T00:00:00"/>
    <n v="2"/>
    <x v="0"/>
  </r>
  <r>
    <n v="25"/>
    <s v="Sorange Peña Lara"/>
    <s v="809-728-8242"/>
    <s v="sorange_94@hotmail.com"/>
    <s v="Certificación de cotización"/>
    <x v="3"/>
    <n v="5"/>
    <x v="1"/>
    <m/>
    <d v="2014-04-23T00:00:00"/>
    <n v="4"/>
    <x v="2"/>
    <m/>
    <d v="2014-04-30T00:00:00"/>
    <d v="2014-04-24T00:00:00"/>
    <n v="1"/>
    <x v="0"/>
  </r>
  <r>
    <n v="26"/>
    <s v="Rosanna Ventura"/>
    <s v="809-596-2318"/>
    <s v="mgkeila_esther@hotmail.com"/>
    <s v="Misión, Visión y Valores"/>
    <x v="4"/>
    <n v="5"/>
    <x v="0"/>
    <m/>
    <d v="2014-04-28T00:00:00"/>
    <n v="4"/>
    <x v="2"/>
    <m/>
    <d v="2014-05-05T00:00:00"/>
    <d v="2014-04-28T00:00:00"/>
    <n v="0"/>
    <x v="0"/>
  </r>
  <r>
    <n v="27"/>
    <s v="Miguel Alberto Surun"/>
    <s v="809-334-6303"/>
    <s v="c.batista@mashlaw.com"/>
    <s v="Certificación de desembolsos al PRISS desde 2002/2014"/>
    <x v="2"/>
    <n v="3"/>
    <x v="2"/>
    <m/>
    <d v="2014-05-13T00:00:00"/>
    <n v="5"/>
    <x v="3"/>
    <m/>
    <d v="2014-05-16T00:00:00"/>
    <d v="2014-05-13T00:00:00"/>
    <n v="0"/>
    <x v="0"/>
  </r>
  <r>
    <n v="28"/>
    <s v="Angelica Zamora"/>
    <s v="506-8845-9665"/>
    <s v="azamora@revistasumma.com"/>
    <s v="Lista de las empresasque tienen 500 empleados directos o mas en RD"/>
    <x v="1"/>
    <n v="15"/>
    <x v="0"/>
    <m/>
    <d v="2014-05-19T00:00:00"/>
    <n v="5"/>
    <x v="3"/>
    <m/>
    <d v="2014-06-09T00:00:00"/>
    <d v="2014-05-23T00:00:00"/>
    <n v="4"/>
    <x v="0"/>
  </r>
  <r>
    <n v="29"/>
    <s v="Franthely Pacheco Guerrero"/>
    <s v="829-801-2576"/>
    <s v="franpachecog@gmail.com"/>
    <s v="Condiciones para optar concurso Periodista"/>
    <x v="4"/>
    <n v="5"/>
    <x v="0"/>
    <m/>
    <d v="2014-05-27T00:00:00"/>
    <n v="5"/>
    <x v="3"/>
    <m/>
    <d v="2014-06-03T00:00:00"/>
    <d v="2014-05-27T00:00:00"/>
    <n v="0"/>
    <x v="0"/>
  </r>
  <r>
    <n v="30"/>
    <s v="Yoanny Ureña"/>
    <s v="809-650-0303"/>
    <s v="joannyureña2@gmail.com"/>
    <s v="Criterios estadisticos para calcular mora, interes y recargo"/>
    <x v="0"/>
    <n v="2"/>
    <x v="0"/>
    <m/>
    <d v="2014-06-09T00:00:00"/>
    <n v="6"/>
    <x v="4"/>
    <m/>
    <d v="2014-06-11T00:00:00"/>
    <d v="2014-06-10T00:00:00"/>
    <n v="1"/>
    <x v="0"/>
  </r>
  <r>
    <n v="31"/>
    <s v="Faustino Jimenez Almonte"/>
    <s v="809-756-4211"/>
    <s v="fjimeneza@dgii.gov.do"/>
    <s v="Recaudación como porcentaje del PBI de la Seguridad Social, por tipo de regimen, períodos 2005/2013."/>
    <x v="0"/>
    <n v="2"/>
    <x v="0"/>
    <m/>
    <d v="2014-06-23T00:00:00"/>
    <n v="6"/>
    <x v="4"/>
    <m/>
    <d v="2014-06-25T00:00:00"/>
    <d v="2014-06-25T00:00:00"/>
    <n v="2"/>
    <x v="0"/>
  </r>
  <r>
    <n v="32"/>
    <s v="Kensy casado"/>
    <s v="829-273-8486"/>
    <s v="kenssy@hotmail.es"/>
    <s v="Biografia del Tesorero"/>
    <x v="4"/>
    <n v="5"/>
    <x v="0"/>
    <m/>
    <d v="2014-06-27T00:00:00"/>
    <n v="6"/>
    <x v="4"/>
    <m/>
    <d v="2014-07-04T00:00:00"/>
    <d v="2014-06-27T00:00:00"/>
    <n v="0"/>
    <x v="0"/>
  </r>
  <r>
    <n v="33"/>
    <s v="Zoila estevez"/>
    <s v="809-285-7770"/>
    <s v="zoilarova1229@hotmail.com"/>
    <s v="Normas Internacionales de Contabilidad utilizadas en TSS"/>
    <x v="4"/>
    <n v="5"/>
    <x v="0"/>
    <m/>
    <d v="2014-07-28T00:00:00"/>
    <n v="7"/>
    <x v="5"/>
    <m/>
    <d v="2014-08-04T00:00:00"/>
    <d v="2014-08-01T00:00:00"/>
    <n v="4"/>
    <x v="0"/>
  </r>
  <r>
    <n v="34"/>
    <s v="Niurka Nuñez"/>
    <m/>
    <s v="niurka21@hotmail.es"/>
    <s v="Devolución dependiente Adicional"/>
    <x v="4"/>
    <n v="5"/>
    <x v="0"/>
    <m/>
    <d v="2014-07-28T00:00:00"/>
    <n v="7"/>
    <x v="5"/>
    <m/>
    <d v="2014-08-04T00:00:00"/>
    <d v="2014-08-01T00:00:00"/>
    <n v="4"/>
    <x v="0"/>
  </r>
  <r>
    <n v="35"/>
    <s v="Fabian Echavarria"/>
    <s v="809-910-5210"/>
    <s v="12y5vedado@gamil.com"/>
    <s v="Calculo Percapita Regimen Subsidiado"/>
    <x v="4"/>
    <n v="5"/>
    <x v="0"/>
    <m/>
    <d v="2014-08-13T00:00:00"/>
    <n v="8"/>
    <x v="6"/>
    <m/>
    <d v="2014-08-20T00:00:00"/>
    <d v="2014-08-14T00:00:00"/>
    <n v="1"/>
    <x v="0"/>
  </r>
  <r>
    <n v="36"/>
    <m/>
    <m/>
    <m/>
    <m/>
    <x v="5"/>
    <s v=""/>
    <x v="3"/>
    <m/>
    <m/>
    <s v=""/>
    <x v="7"/>
    <m/>
    <s v=""/>
    <m/>
    <n v="0"/>
    <x v="0"/>
  </r>
  <r>
    <n v="37"/>
    <m/>
    <m/>
    <m/>
    <m/>
    <x v="5"/>
    <s v=""/>
    <x v="3"/>
    <m/>
    <m/>
    <s v=""/>
    <x v="7"/>
    <m/>
    <s v=""/>
    <m/>
    <n v="0"/>
    <x v="0"/>
  </r>
  <r>
    <n v="38"/>
    <m/>
    <m/>
    <m/>
    <m/>
    <x v="5"/>
    <s v=""/>
    <x v="3"/>
    <m/>
    <m/>
    <s v=""/>
    <x v="7"/>
    <m/>
    <s v=""/>
    <m/>
    <n v="0"/>
    <x v="0"/>
  </r>
  <r>
    <n v="39"/>
    <m/>
    <m/>
    <m/>
    <m/>
    <x v="5"/>
    <s v=""/>
    <x v="3"/>
    <m/>
    <m/>
    <s v=""/>
    <x v="7"/>
    <m/>
    <s v=""/>
    <m/>
    <n v="0"/>
    <x v="0"/>
  </r>
  <r>
    <n v="40"/>
    <m/>
    <m/>
    <m/>
    <m/>
    <x v="5"/>
    <s v=""/>
    <x v="3"/>
    <m/>
    <m/>
    <s v=""/>
    <x v="7"/>
    <m/>
    <s v=""/>
    <m/>
    <n v="0"/>
    <x v="0"/>
  </r>
  <r>
    <n v="41"/>
    <m/>
    <m/>
    <m/>
    <m/>
    <x v="5"/>
    <s v=""/>
    <x v="3"/>
    <m/>
    <m/>
    <s v=""/>
    <x v="7"/>
    <m/>
    <s v=""/>
    <m/>
    <n v="0"/>
    <x v="0"/>
  </r>
  <r>
    <n v="42"/>
    <m/>
    <m/>
    <m/>
    <m/>
    <x v="5"/>
    <s v=""/>
    <x v="3"/>
    <m/>
    <m/>
    <s v=""/>
    <x v="7"/>
    <m/>
    <s v=""/>
    <m/>
    <n v="0"/>
    <x v="0"/>
  </r>
  <r>
    <n v="43"/>
    <m/>
    <m/>
    <m/>
    <m/>
    <x v="5"/>
    <s v=""/>
    <x v="3"/>
    <m/>
    <m/>
    <s v=""/>
    <x v="7"/>
    <m/>
    <s v=""/>
    <m/>
    <n v="0"/>
    <x v="0"/>
  </r>
  <r>
    <n v="44"/>
    <m/>
    <m/>
    <m/>
    <m/>
    <x v="5"/>
    <s v=""/>
    <x v="3"/>
    <m/>
    <m/>
    <s v=""/>
    <x v="7"/>
    <m/>
    <s v=""/>
    <m/>
    <n v="0"/>
    <x v="0"/>
  </r>
  <r>
    <n v="45"/>
    <m/>
    <m/>
    <m/>
    <m/>
    <x v="5"/>
    <s v=""/>
    <x v="3"/>
    <m/>
    <m/>
    <s v=""/>
    <x v="7"/>
    <m/>
    <s v=""/>
    <m/>
    <n v="0"/>
    <x v="0"/>
  </r>
  <r>
    <n v="46"/>
    <m/>
    <m/>
    <m/>
    <m/>
    <x v="5"/>
    <s v=""/>
    <x v="3"/>
    <m/>
    <m/>
    <s v=""/>
    <x v="7"/>
    <m/>
    <s v=""/>
    <m/>
    <n v="0"/>
    <x v="0"/>
  </r>
  <r>
    <n v="47"/>
    <m/>
    <m/>
    <m/>
    <m/>
    <x v="5"/>
    <s v=""/>
    <x v="3"/>
    <m/>
    <m/>
    <s v=""/>
    <x v="7"/>
    <m/>
    <s v=""/>
    <m/>
    <n v="0"/>
    <x v="0"/>
  </r>
  <r>
    <n v="48"/>
    <m/>
    <m/>
    <m/>
    <m/>
    <x v="5"/>
    <s v=""/>
    <x v="3"/>
    <m/>
    <m/>
    <s v=""/>
    <x v="7"/>
    <m/>
    <s v=""/>
    <m/>
    <n v="0"/>
    <x v="0"/>
  </r>
  <r>
    <n v="49"/>
    <m/>
    <m/>
    <m/>
    <m/>
    <x v="5"/>
    <s v=""/>
    <x v="3"/>
    <m/>
    <m/>
    <s v=""/>
    <x v="7"/>
    <m/>
    <s v=""/>
    <m/>
    <n v="0"/>
    <x v="0"/>
  </r>
  <r>
    <n v="50"/>
    <m/>
    <m/>
    <m/>
    <m/>
    <x v="5"/>
    <s v=""/>
    <x v="3"/>
    <m/>
    <m/>
    <s v=""/>
    <x v="7"/>
    <m/>
    <s v=""/>
    <m/>
    <n v="0"/>
    <x v="0"/>
  </r>
  <r>
    <n v="51"/>
    <m/>
    <m/>
    <m/>
    <m/>
    <x v="5"/>
    <s v=""/>
    <x v="3"/>
    <m/>
    <m/>
    <s v=""/>
    <x v="7"/>
    <m/>
    <s v=""/>
    <m/>
    <n v="0"/>
    <x v="0"/>
  </r>
  <r>
    <n v="52"/>
    <m/>
    <m/>
    <m/>
    <m/>
    <x v="5"/>
    <s v=""/>
    <x v="3"/>
    <m/>
    <m/>
    <s v=""/>
    <x v="7"/>
    <m/>
    <s v=""/>
    <m/>
    <n v="0"/>
    <x v="0"/>
  </r>
  <r>
    <n v="53"/>
    <m/>
    <m/>
    <m/>
    <m/>
    <x v="5"/>
    <s v=""/>
    <x v="3"/>
    <m/>
    <m/>
    <s v=""/>
    <x v="7"/>
    <m/>
    <s v=""/>
    <m/>
    <n v="0"/>
    <x v="0"/>
  </r>
  <r>
    <n v="54"/>
    <m/>
    <m/>
    <m/>
    <m/>
    <x v="5"/>
    <s v=""/>
    <x v="3"/>
    <m/>
    <m/>
    <s v=""/>
    <x v="7"/>
    <m/>
    <s v=""/>
    <m/>
    <n v="0"/>
    <x v="0"/>
  </r>
  <r>
    <n v="55"/>
    <m/>
    <m/>
    <m/>
    <m/>
    <x v="5"/>
    <s v=""/>
    <x v="3"/>
    <m/>
    <m/>
    <s v=""/>
    <x v="7"/>
    <m/>
    <s v=""/>
    <m/>
    <n v="0"/>
    <x v="0"/>
  </r>
  <r>
    <n v="56"/>
    <m/>
    <m/>
    <m/>
    <m/>
    <x v="5"/>
    <s v=""/>
    <x v="3"/>
    <m/>
    <m/>
    <s v=""/>
    <x v="7"/>
    <m/>
    <s v=""/>
    <m/>
    <n v="0"/>
    <x v="0"/>
  </r>
  <r>
    <n v="57"/>
    <m/>
    <m/>
    <m/>
    <m/>
    <x v="5"/>
    <s v=""/>
    <x v="3"/>
    <m/>
    <m/>
    <s v=""/>
    <x v="7"/>
    <m/>
    <s v=""/>
    <m/>
    <n v="0"/>
    <x v="0"/>
  </r>
  <r>
    <n v="58"/>
    <m/>
    <m/>
    <m/>
    <m/>
    <x v="5"/>
    <s v=""/>
    <x v="3"/>
    <m/>
    <m/>
    <s v=""/>
    <x v="7"/>
    <m/>
    <s v=""/>
    <m/>
    <n v="0"/>
    <x v="0"/>
  </r>
  <r>
    <n v="59"/>
    <m/>
    <m/>
    <m/>
    <m/>
    <x v="5"/>
    <s v=""/>
    <x v="3"/>
    <m/>
    <m/>
    <s v=""/>
    <x v="7"/>
    <m/>
    <s v=""/>
    <m/>
    <n v="0"/>
    <x v="0"/>
  </r>
  <r>
    <n v="60"/>
    <m/>
    <m/>
    <m/>
    <m/>
    <x v="5"/>
    <s v=""/>
    <x v="3"/>
    <m/>
    <m/>
    <s v=""/>
    <x v="7"/>
    <m/>
    <s v=""/>
    <m/>
    <n v="0"/>
    <x v="0"/>
  </r>
  <r>
    <n v="61"/>
    <m/>
    <m/>
    <m/>
    <m/>
    <x v="5"/>
    <s v=""/>
    <x v="3"/>
    <m/>
    <m/>
    <s v=""/>
    <x v="7"/>
    <m/>
    <s v=""/>
    <m/>
    <n v="0"/>
    <x v="0"/>
  </r>
  <r>
    <n v="62"/>
    <m/>
    <m/>
    <m/>
    <m/>
    <x v="5"/>
    <s v=""/>
    <x v="3"/>
    <m/>
    <m/>
    <s v=""/>
    <x v="7"/>
    <m/>
    <s v=""/>
    <m/>
    <n v="0"/>
    <x v="0"/>
  </r>
  <r>
    <n v="63"/>
    <m/>
    <m/>
    <m/>
    <m/>
    <x v="5"/>
    <s v=""/>
    <x v="3"/>
    <m/>
    <m/>
    <s v=""/>
    <x v="7"/>
    <m/>
    <s v=""/>
    <m/>
    <n v="0"/>
    <x v="0"/>
  </r>
  <r>
    <n v="64"/>
    <m/>
    <m/>
    <m/>
    <m/>
    <x v="5"/>
    <s v=""/>
    <x v="3"/>
    <m/>
    <m/>
    <s v=""/>
    <x v="7"/>
    <m/>
    <s v=""/>
    <m/>
    <n v="0"/>
    <x v="0"/>
  </r>
  <r>
    <n v="65"/>
    <m/>
    <m/>
    <m/>
    <m/>
    <x v="5"/>
    <s v=""/>
    <x v="3"/>
    <m/>
    <m/>
    <s v=""/>
    <x v="7"/>
    <m/>
    <s v=""/>
    <m/>
    <n v="0"/>
    <x v="0"/>
  </r>
  <r>
    <n v="66"/>
    <m/>
    <m/>
    <m/>
    <m/>
    <x v="5"/>
    <s v=""/>
    <x v="3"/>
    <m/>
    <m/>
    <s v=""/>
    <x v="7"/>
    <m/>
    <s v=""/>
    <m/>
    <n v="0"/>
    <x v="0"/>
  </r>
  <r>
    <n v="67"/>
    <m/>
    <m/>
    <m/>
    <m/>
    <x v="5"/>
    <s v=""/>
    <x v="3"/>
    <m/>
    <m/>
    <s v=""/>
    <x v="7"/>
    <m/>
    <s v=""/>
    <m/>
    <n v="0"/>
    <x v="0"/>
  </r>
  <r>
    <n v="68"/>
    <m/>
    <m/>
    <m/>
    <m/>
    <x v="5"/>
    <s v=""/>
    <x v="3"/>
    <m/>
    <m/>
    <s v=""/>
    <x v="7"/>
    <m/>
    <s v=""/>
    <m/>
    <n v="0"/>
    <x v="0"/>
  </r>
  <r>
    <n v="69"/>
    <m/>
    <m/>
    <m/>
    <m/>
    <x v="5"/>
    <s v=""/>
    <x v="3"/>
    <m/>
    <m/>
    <s v=""/>
    <x v="7"/>
    <m/>
    <s v=""/>
    <m/>
    <n v="0"/>
    <x v="0"/>
  </r>
  <r>
    <n v="70"/>
    <m/>
    <m/>
    <m/>
    <m/>
    <x v="5"/>
    <s v=""/>
    <x v="3"/>
    <m/>
    <m/>
    <s v=""/>
    <x v="7"/>
    <m/>
    <s v=""/>
    <m/>
    <n v="0"/>
    <x v="0"/>
  </r>
  <r>
    <n v="71"/>
    <m/>
    <m/>
    <m/>
    <m/>
    <x v="5"/>
    <s v=""/>
    <x v="3"/>
    <m/>
    <m/>
    <s v=""/>
    <x v="7"/>
    <m/>
    <s v=""/>
    <m/>
    <n v="0"/>
    <x v="0"/>
  </r>
  <r>
    <n v="72"/>
    <m/>
    <m/>
    <m/>
    <m/>
    <x v="5"/>
    <s v=""/>
    <x v="3"/>
    <m/>
    <m/>
    <s v=""/>
    <x v="7"/>
    <m/>
    <s v=""/>
    <m/>
    <n v="0"/>
    <x v="0"/>
  </r>
  <r>
    <n v="73"/>
    <m/>
    <m/>
    <m/>
    <m/>
    <x v="5"/>
    <s v=""/>
    <x v="3"/>
    <m/>
    <m/>
    <s v=""/>
    <x v="7"/>
    <m/>
    <s v=""/>
    <m/>
    <n v="0"/>
    <x v="0"/>
  </r>
  <r>
    <n v="74"/>
    <m/>
    <m/>
    <m/>
    <m/>
    <x v="5"/>
    <s v=""/>
    <x v="3"/>
    <m/>
    <m/>
    <s v=""/>
    <x v="7"/>
    <m/>
    <s v=""/>
    <m/>
    <n v="0"/>
    <x v="0"/>
  </r>
  <r>
    <n v="75"/>
    <m/>
    <m/>
    <m/>
    <m/>
    <x v="5"/>
    <s v=""/>
    <x v="3"/>
    <m/>
    <m/>
    <s v=""/>
    <x v="7"/>
    <m/>
    <s v=""/>
    <m/>
    <n v="0"/>
    <x v="0"/>
  </r>
  <r>
    <n v="76"/>
    <m/>
    <m/>
    <m/>
    <m/>
    <x v="5"/>
    <s v=""/>
    <x v="3"/>
    <m/>
    <m/>
    <s v=""/>
    <x v="7"/>
    <m/>
    <s v=""/>
    <m/>
    <n v="0"/>
    <x v="0"/>
  </r>
  <r>
    <n v="77"/>
    <m/>
    <m/>
    <m/>
    <m/>
    <x v="5"/>
    <s v=""/>
    <x v="3"/>
    <m/>
    <m/>
    <s v=""/>
    <x v="7"/>
    <m/>
    <s v=""/>
    <m/>
    <n v="0"/>
    <x v="0"/>
  </r>
  <r>
    <n v="78"/>
    <m/>
    <m/>
    <m/>
    <m/>
    <x v="5"/>
    <s v=""/>
    <x v="3"/>
    <m/>
    <m/>
    <s v=""/>
    <x v="7"/>
    <m/>
    <s v=""/>
    <m/>
    <n v="0"/>
    <x v="0"/>
  </r>
  <r>
    <n v="79"/>
    <m/>
    <m/>
    <m/>
    <m/>
    <x v="5"/>
    <s v=""/>
    <x v="3"/>
    <m/>
    <m/>
    <s v=""/>
    <x v="7"/>
    <m/>
    <s v=""/>
    <m/>
    <n v="0"/>
    <x v="0"/>
  </r>
  <r>
    <n v="80"/>
    <m/>
    <m/>
    <m/>
    <m/>
    <x v="5"/>
    <s v=""/>
    <x v="3"/>
    <m/>
    <m/>
    <s v=""/>
    <x v="7"/>
    <m/>
    <s v=""/>
    <m/>
    <n v="0"/>
    <x v="0"/>
  </r>
  <r>
    <n v="81"/>
    <m/>
    <m/>
    <m/>
    <m/>
    <x v="5"/>
    <s v=""/>
    <x v="3"/>
    <m/>
    <m/>
    <s v=""/>
    <x v="7"/>
    <m/>
    <s v=""/>
    <m/>
    <n v="0"/>
    <x v="0"/>
  </r>
  <r>
    <n v="82"/>
    <m/>
    <m/>
    <m/>
    <m/>
    <x v="5"/>
    <s v=""/>
    <x v="3"/>
    <m/>
    <m/>
    <s v=""/>
    <x v="7"/>
    <m/>
    <s v=""/>
    <m/>
    <n v="0"/>
    <x v="0"/>
  </r>
  <r>
    <n v="83"/>
    <m/>
    <m/>
    <m/>
    <m/>
    <x v="5"/>
    <s v=""/>
    <x v="3"/>
    <m/>
    <m/>
    <s v=""/>
    <x v="7"/>
    <m/>
    <s v=""/>
    <m/>
    <n v="0"/>
    <x v="0"/>
  </r>
  <r>
    <n v="84"/>
    <m/>
    <m/>
    <m/>
    <m/>
    <x v="5"/>
    <s v=""/>
    <x v="3"/>
    <m/>
    <m/>
    <s v=""/>
    <x v="7"/>
    <m/>
    <s v=""/>
    <m/>
    <n v="0"/>
    <x v="0"/>
  </r>
  <r>
    <n v="85"/>
    <m/>
    <m/>
    <m/>
    <m/>
    <x v="5"/>
    <s v=""/>
    <x v="3"/>
    <m/>
    <m/>
    <s v=""/>
    <x v="7"/>
    <m/>
    <s v=""/>
    <m/>
    <n v="0"/>
    <x v="0"/>
  </r>
  <r>
    <n v="86"/>
    <m/>
    <m/>
    <m/>
    <m/>
    <x v="5"/>
    <s v=""/>
    <x v="3"/>
    <m/>
    <m/>
    <s v=""/>
    <x v="7"/>
    <m/>
    <s v=""/>
    <m/>
    <n v="0"/>
    <x v="0"/>
  </r>
  <r>
    <n v="87"/>
    <m/>
    <m/>
    <m/>
    <m/>
    <x v="5"/>
    <s v=""/>
    <x v="3"/>
    <m/>
    <m/>
    <s v=""/>
    <x v="7"/>
    <m/>
    <s v=""/>
    <m/>
    <n v="0"/>
    <x v="0"/>
  </r>
  <r>
    <n v="88"/>
    <m/>
    <m/>
    <m/>
    <m/>
    <x v="5"/>
    <s v=""/>
    <x v="3"/>
    <m/>
    <m/>
    <s v=""/>
    <x v="7"/>
    <m/>
    <s v=""/>
    <m/>
    <n v="0"/>
    <x v="0"/>
  </r>
  <r>
    <n v="89"/>
    <m/>
    <m/>
    <m/>
    <m/>
    <x v="5"/>
    <s v=""/>
    <x v="3"/>
    <m/>
    <m/>
    <s v=""/>
    <x v="7"/>
    <m/>
    <s v=""/>
    <m/>
    <n v="0"/>
    <x v="0"/>
  </r>
  <r>
    <n v="90"/>
    <m/>
    <m/>
    <m/>
    <m/>
    <x v="5"/>
    <s v=""/>
    <x v="3"/>
    <m/>
    <m/>
    <s v=""/>
    <x v="7"/>
    <m/>
    <s v=""/>
    <m/>
    <n v="0"/>
    <x v="0"/>
  </r>
  <r>
    <n v="91"/>
    <m/>
    <m/>
    <m/>
    <m/>
    <x v="5"/>
    <s v=""/>
    <x v="3"/>
    <m/>
    <m/>
    <s v=""/>
    <x v="7"/>
    <m/>
    <s v=""/>
    <m/>
    <n v="0"/>
    <x v="0"/>
  </r>
  <r>
    <n v="92"/>
    <m/>
    <m/>
    <m/>
    <m/>
    <x v="5"/>
    <s v=""/>
    <x v="3"/>
    <m/>
    <m/>
    <s v=""/>
    <x v="7"/>
    <m/>
    <s v=""/>
    <m/>
    <n v="0"/>
    <x v="0"/>
  </r>
  <r>
    <n v="93"/>
    <m/>
    <m/>
    <m/>
    <m/>
    <x v="5"/>
    <s v=""/>
    <x v="3"/>
    <m/>
    <m/>
    <s v=""/>
    <x v="7"/>
    <m/>
    <s v=""/>
    <m/>
    <n v="0"/>
    <x v="0"/>
  </r>
  <r>
    <n v="94"/>
    <m/>
    <m/>
    <m/>
    <m/>
    <x v="5"/>
    <s v=""/>
    <x v="3"/>
    <m/>
    <m/>
    <s v=""/>
    <x v="7"/>
    <m/>
    <s v=""/>
    <m/>
    <n v="0"/>
    <x v="0"/>
  </r>
  <r>
    <n v="95"/>
    <m/>
    <m/>
    <m/>
    <m/>
    <x v="5"/>
    <s v=""/>
    <x v="3"/>
    <m/>
    <m/>
    <s v=""/>
    <x v="7"/>
    <m/>
    <s v=""/>
    <m/>
    <n v="0"/>
    <x v="0"/>
  </r>
  <r>
    <n v="96"/>
    <m/>
    <m/>
    <m/>
    <m/>
    <x v="5"/>
    <s v=""/>
    <x v="3"/>
    <m/>
    <m/>
    <s v=""/>
    <x v="7"/>
    <m/>
    <s v=""/>
    <m/>
    <n v="0"/>
    <x v="0"/>
  </r>
  <r>
    <n v="97"/>
    <m/>
    <m/>
    <m/>
    <m/>
    <x v="5"/>
    <s v=""/>
    <x v="3"/>
    <m/>
    <m/>
    <s v=""/>
    <x v="7"/>
    <m/>
    <s v=""/>
    <m/>
    <n v="0"/>
    <x v="0"/>
  </r>
  <r>
    <n v="98"/>
    <m/>
    <m/>
    <m/>
    <m/>
    <x v="5"/>
    <s v=""/>
    <x v="3"/>
    <m/>
    <m/>
    <s v=""/>
    <x v="7"/>
    <m/>
    <s v=""/>
    <m/>
    <n v="0"/>
    <x v="0"/>
  </r>
  <r>
    <n v="99"/>
    <m/>
    <m/>
    <m/>
    <m/>
    <x v="5"/>
    <s v=""/>
    <x v="3"/>
    <m/>
    <m/>
    <s v=""/>
    <x v="7"/>
    <m/>
    <s v=""/>
    <m/>
    <n v="0"/>
    <x v="0"/>
  </r>
  <r>
    <n v="100"/>
    <m/>
    <m/>
    <m/>
    <m/>
    <x v="5"/>
    <s v=""/>
    <x v="3"/>
    <m/>
    <m/>
    <s v=""/>
    <x v="7"/>
    <m/>
    <s v=""/>
    <m/>
    <n v="0"/>
    <x v="0"/>
  </r>
  <r>
    <n v="101"/>
    <m/>
    <m/>
    <m/>
    <m/>
    <x v="5"/>
    <s v=""/>
    <x v="3"/>
    <m/>
    <m/>
    <s v=""/>
    <x v="7"/>
    <m/>
    <s v=""/>
    <m/>
    <n v="0"/>
    <x v="0"/>
  </r>
  <r>
    <n v="102"/>
    <m/>
    <m/>
    <m/>
    <m/>
    <x v="5"/>
    <s v=""/>
    <x v="3"/>
    <m/>
    <m/>
    <s v=""/>
    <x v="7"/>
    <m/>
    <s v=""/>
    <m/>
    <n v="0"/>
    <x v="0"/>
  </r>
  <r>
    <n v="103"/>
    <m/>
    <m/>
    <m/>
    <m/>
    <x v="5"/>
    <s v=""/>
    <x v="3"/>
    <m/>
    <m/>
    <s v=""/>
    <x v="7"/>
    <m/>
    <s v=""/>
    <m/>
    <n v="0"/>
    <x v="0"/>
  </r>
  <r>
    <n v="104"/>
    <m/>
    <m/>
    <m/>
    <m/>
    <x v="5"/>
    <s v=""/>
    <x v="3"/>
    <m/>
    <m/>
    <s v=""/>
    <x v="7"/>
    <m/>
    <s v=""/>
    <m/>
    <n v="0"/>
    <x v="0"/>
  </r>
  <r>
    <n v="105"/>
    <m/>
    <m/>
    <m/>
    <m/>
    <x v="5"/>
    <s v=""/>
    <x v="3"/>
    <m/>
    <m/>
    <s v=""/>
    <x v="7"/>
    <m/>
    <s v=""/>
    <m/>
    <n v="0"/>
    <x v="0"/>
  </r>
  <r>
    <n v="106"/>
    <m/>
    <m/>
    <m/>
    <m/>
    <x v="5"/>
    <s v=""/>
    <x v="3"/>
    <m/>
    <m/>
    <s v=""/>
    <x v="7"/>
    <m/>
    <s v=""/>
    <m/>
    <n v="0"/>
    <x v="0"/>
  </r>
  <r>
    <n v="107"/>
    <m/>
    <m/>
    <m/>
    <m/>
    <x v="5"/>
    <s v=""/>
    <x v="3"/>
    <m/>
    <m/>
    <s v=""/>
    <x v="7"/>
    <m/>
    <s v=""/>
    <m/>
    <n v="0"/>
    <x v="0"/>
  </r>
  <r>
    <n v="108"/>
    <m/>
    <m/>
    <m/>
    <m/>
    <x v="5"/>
    <s v=""/>
    <x v="3"/>
    <m/>
    <m/>
    <s v=""/>
    <x v="7"/>
    <m/>
    <s v=""/>
    <m/>
    <n v="0"/>
    <x v="0"/>
  </r>
  <r>
    <n v="109"/>
    <m/>
    <m/>
    <m/>
    <m/>
    <x v="5"/>
    <s v=""/>
    <x v="3"/>
    <m/>
    <m/>
    <s v=""/>
    <x v="7"/>
    <m/>
    <s v=""/>
    <m/>
    <n v="0"/>
    <x v="0"/>
  </r>
  <r>
    <n v="110"/>
    <m/>
    <m/>
    <m/>
    <m/>
    <x v="5"/>
    <s v=""/>
    <x v="3"/>
    <m/>
    <m/>
    <s v=""/>
    <x v="7"/>
    <m/>
    <s v=""/>
    <m/>
    <n v="0"/>
    <x v="0"/>
  </r>
  <r>
    <n v="111"/>
    <m/>
    <m/>
    <m/>
    <m/>
    <x v="5"/>
    <s v=""/>
    <x v="3"/>
    <m/>
    <m/>
    <s v=""/>
    <x v="7"/>
    <m/>
    <s v=""/>
    <m/>
    <n v="0"/>
    <x v="0"/>
  </r>
  <r>
    <n v="112"/>
    <m/>
    <m/>
    <m/>
    <m/>
    <x v="5"/>
    <s v=""/>
    <x v="3"/>
    <m/>
    <m/>
    <s v=""/>
    <x v="7"/>
    <m/>
    <s v=""/>
    <m/>
    <n v="0"/>
    <x v="0"/>
  </r>
  <r>
    <n v="113"/>
    <m/>
    <m/>
    <m/>
    <m/>
    <x v="5"/>
    <s v=""/>
    <x v="3"/>
    <m/>
    <m/>
    <s v=""/>
    <x v="7"/>
    <m/>
    <s v=""/>
    <m/>
    <n v="0"/>
    <x v="0"/>
  </r>
  <r>
    <n v="114"/>
    <m/>
    <m/>
    <m/>
    <m/>
    <x v="5"/>
    <s v=""/>
    <x v="3"/>
    <m/>
    <m/>
    <s v=""/>
    <x v="7"/>
    <m/>
    <s v=""/>
    <m/>
    <n v="0"/>
    <x v="0"/>
  </r>
  <r>
    <n v="115"/>
    <m/>
    <m/>
    <m/>
    <m/>
    <x v="5"/>
    <s v=""/>
    <x v="3"/>
    <m/>
    <m/>
    <s v=""/>
    <x v="7"/>
    <m/>
    <s v=""/>
    <m/>
    <n v="0"/>
    <x v="0"/>
  </r>
  <r>
    <n v="116"/>
    <m/>
    <m/>
    <m/>
    <m/>
    <x v="5"/>
    <s v=""/>
    <x v="3"/>
    <m/>
    <m/>
    <s v=""/>
    <x v="7"/>
    <m/>
    <s v=""/>
    <m/>
    <n v="0"/>
    <x v="0"/>
  </r>
  <r>
    <n v="117"/>
    <m/>
    <m/>
    <m/>
    <m/>
    <x v="5"/>
    <s v=""/>
    <x v="3"/>
    <m/>
    <m/>
    <s v=""/>
    <x v="7"/>
    <m/>
    <s v=""/>
    <m/>
    <n v="0"/>
    <x v="0"/>
  </r>
  <r>
    <n v="118"/>
    <m/>
    <m/>
    <m/>
    <m/>
    <x v="5"/>
    <s v=""/>
    <x v="3"/>
    <m/>
    <m/>
    <s v=""/>
    <x v="7"/>
    <m/>
    <s v=""/>
    <m/>
    <n v="0"/>
    <x v="0"/>
  </r>
  <r>
    <n v="119"/>
    <m/>
    <m/>
    <m/>
    <m/>
    <x v="5"/>
    <s v=""/>
    <x v="3"/>
    <m/>
    <m/>
    <s v=""/>
    <x v="7"/>
    <m/>
    <s v=""/>
    <m/>
    <n v="0"/>
    <x v="0"/>
  </r>
  <r>
    <n v="120"/>
    <m/>
    <m/>
    <m/>
    <m/>
    <x v="5"/>
    <s v=""/>
    <x v="3"/>
    <m/>
    <m/>
    <s v=""/>
    <x v="7"/>
    <m/>
    <s v=""/>
    <m/>
    <n v="0"/>
    <x v="0"/>
  </r>
  <r>
    <n v="121"/>
    <m/>
    <m/>
    <m/>
    <m/>
    <x v="5"/>
    <s v=""/>
    <x v="3"/>
    <m/>
    <m/>
    <s v=""/>
    <x v="7"/>
    <m/>
    <s v=""/>
    <m/>
    <n v="0"/>
    <x v="0"/>
  </r>
  <r>
    <n v="122"/>
    <m/>
    <m/>
    <m/>
    <m/>
    <x v="5"/>
    <s v=""/>
    <x v="3"/>
    <m/>
    <m/>
    <s v=""/>
    <x v="7"/>
    <m/>
    <s v=""/>
    <m/>
    <n v="0"/>
    <x v="0"/>
  </r>
  <r>
    <n v="123"/>
    <m/>
    <m/>
    <m/>
    <m/>
    <x v="5"/>
    <s v=""/>
    <x v="3"/>
    <m/>
    <m/>
    <s v=""/>
    <x v="7"/>
    <m/>
    <s v=""/>
    <m/>
    <n v="0"/>
    <x v="0"/>
  </r>
  <r>
    <n v="124"/>
    <m/>
    <m/>
    <m/>
    <m/>
    <x v="5"/>
    <s v=""/>
    <x v="3"/>
    <m/>
    <m/>
    <s v=""/>
    <x v="7"/>
    <m/>
    <s v=""/>
    <m/>
    <n v="0"/>
    <x v="0"/>
  </r>
  <r>
    <n v="125"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  <r>
    <m/>
    <m/>
    <m/>
    <m/>
    <m/>
    <x v="5"/>
    <s v=""/>
    <x v="3"/>
    <m/>
    <m/>
    <s v=""/>
    <x v="7"/>
    <m/>
    <s v=""/>
    <m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chartFormat="5">
  <location ref="A3:H31" firstHeaderRow="1" firstDataRow="3" firstDataCol="1"/>
  <pivotFields count="18"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axis="axisCol" subtotalTop="0" showAll="0">
      <items count="5">
        <item x="0"/>
        <item x="1"/>
        <item h="1" x="3"/>
        <item x="2"/>
        <item t="default"/>
      </items>
    </pivotField>
    <pivotField subtotalTop="0" showAll="0"/>
    <pivotField subtotalTop="0" multipleItemSelectionAllowed="1" showAll="0"/>
    <pivotField subtotalTop="0" showAll="0"/>
    <pivotField axis="axisRow" numFmtId="1" subtotalTop="0" multipleItemSelectionAllowed="1" showAll="0">
      <items count="10">
        <item x="7"/>
        <item x="0"/>
        <item x="1"/>
        <item x="2"/>
        <item x="3"/>
        <item x="4"/>
        <item m="1" x="8"/>
        <item x="5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axis="axisCol" subtotalTop="0" showAll="0">
      <items count="3">
        <item x="0"/>
        <item x="1"/>
        <item t="default"/>
      </items>
    </pivotField>
    <pivotField axis="axisRow" showAll="0" defaultSubtotal="0">
      <items count="3">
        <item x="1"/>
        <item x="0"/>
        <item m="1" x="2"/>
      </items>
    </pivotField>
  </pivotFields>
  <rowFields count="2">
    <field x="11"/>
    <field x="17"/>
  </rowFields>
  <rowItems count="26">
    <i>
      <x v="1"/>
    </i>
    <i r="1">
      <x/>
    </i>
    <i r="1">
      <x v="1"/>
    </i>
    <i t="default">
      <x v="1"/>
    </i>
    <i>
      <x v="2"/>
    </i>
    <i r="1">
      <x/>
    </i>
    <i r="1">
      <x v="1"/>
    </i>
    <i t="default">
      <x v="2"/>
    </i>
    <i>
      <x v="3"/>
    </i>
    <i r="1">
      <x/>
    </i>
    <i r="1">
      <x v="1"/>
    </i>
    <i t="default">
      <x v="3"/>
    </i>
    <i>
      <x v="4"/>
    </i>
    <i r="1">
      <x/>
    </i>
    <i r="1">
      <x v="1"/>
    </i>
    <i t="default">
      <x v="4"/>
    </i>
    <i>
      <x v="5"/>
    </i>
    <i r="1">
      <x v="1"/>
    </i>
    <i t="default">
      <x v="5"/>
    </i>
    <i>
      <x v="7"/>
    </i>
    <i r="1">
      <x v="1"/>
    </i>
    <i t="default">
      <x v="7"/>
    </i>
    <i>
      <x v="8"/>
    </i>
    <i r="1">
      <x v="1"/>
    </i>
    <i t="default">
      <x v="8"/>
    </i>
    <i t="grand">
      <x/>
    </i>
  </rowItems>
  <colFields count="2">
    <field x="16"/>
    <field x="7"/>
  </colFields>
  <colItems count="7">
    <i>
      <x/>
      <x/>
    </i>
    <i r="1">
      <x v="1"/>
    </i>
    <i r="1">
      <x v="3"/>
    </i>
    <i t="default">
      <x/>
    </i>
    <i>
      <x v="1"/>
      <x/>
    </i>
    <i t="default">
      <x v="1"/>
    </i>
    <i t="grand">
      <x/>
    </i>
  </colItems>
  <dataFields count="1">
    <dataField name="Count of Tiempo estipulado" fld="6" subtotal="count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chartFormat="5">
  <location ref="A4:D56" firstHeaderRow="1" firstDataRow="2" firstDataCol="1"/>
  <pivotFields count="17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7">
        <item h="1" x="5"/>
        <item x="4"/>
        <item x="0"/>
        <item x="1"/>
        <item h="1" x="2"/>
        <item h="1" x="3"/>
        <item t="default"/>
      </items>
    </pivotField>
    <pivotField dataField="1" subtotalTop="0" showAll="0"/>
    <pivotField axis="axisRow" subtotalTop="0" showAll="0">
      <items count="6">
        <item x="0"/>
        <item h="1" x="1"/>
        <item h="1" m="1" x="4"/>
        <item h="1" x="3"/>
        <item h="1" x="2"/>
        <item t="default"/>
      </items>
    </pivotField>
    <pivotField subtotalTop="0" showAll="0"/>
    <pivotField subtotalTop="0" multipleItemSelectionAllowed="1" showAll="0"/>
    <pivotField subtotalTop="0" showAll="0"/>
    <pivotField axis="axisRow" numFmtId="1" subtotalTop="0" multipleItemSelectionAllowed="1" showAll="0">
      <items count="16">
        <item x="7"/>
        <item m="1" x="11"/>
        <item m="1" x="13"/>
        <item m="1" x="8"/>
        <item m="1" x="9"/>
        <item m="1" x="14"/>
        <item m="1" x="10"/>
        <item m="1" x="12"/>
        <item x="0"/>
        <item x="1"/>
        <item x="2"/>
        <item x="3"/>
        <item x="4"/>
        <item x="5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axis="axisCol" subtotalTop="0" showAll="0">
      <items count="3">
        <item x="0"/>
        <item x="1"/>
        <item t="default"/>
      </items>
    </pivotField>
  </pivotFields>
  <rowFields count="3">
    <field x="11"/>
    <field x="5"/>
    <field x="7"/>
  </rowFields>
  <rowItems count="51">
    <i>
      <x v="8"/>
    </i>
    <i r="1">
      <x v="2"/>
    </i>
    <i r="2">
      <x/>
    </i>
    <i t="default" r="1">
      <x v="2"/>
    </i>
    <i r="1">
      <x v="3"/>
    </i>
    <i r="2">
      <x/>
    </i>
    <i t="default" r="1">
      <x v="3"/>
    </i>
    <i t="default">
      <x v="8"/>
    </i>
    <i>
      <x v="9"/>
    </i>
    <i r="1">
      <x v="2"/>
    </i>
    <i r="2">
      <x/>
    </i>
    <i t="default" r="1">
      <x v="2"/>
    </i>
    <i r="1">
      <x v="3"/>
    </i>
    <i r="2">
      <x/>
    </i>
    <i t="default" r="1">
      <x v="3"/>
    </i>
    <i t="default">
      <x v="9"/>
    </i>
    <i>
      <x v="10"/>
    </i>
    <i r="1">
      <x v="1"/>
    </i>
    <i r="2">
      <x/>
    </i>
    <i t="default" r="1">
      <x v="1"/>
    </i>
    <i r="1">
      <x v="3"/>
    </i>
    <i r="2">
      <x/>
    </i>
    <i t="default" r="1">
      <x v="3"/>
    </i>
    <i t="default">
      <x v="10"/>
    </i>
    <i>
      <x v="11"/>
    </i>
    <i r="1">
      <x v="1"/>
    </i>
    <i r="2">
      <x/>
    </i>
    <i t="default" r="1">
      <x v="1"/>
    </i>
    <i r="1">
      <x v="3"/>
    </i>
    <i r="2">
      <x/>
    </i>
    <i t="default" r="1">
      <x v="3"/>
    </i>
    <i t="default">
      <x v="11"/>
    </i>
    <i>
      <x v="12"/>
    </i>
    <i r="1">
      <x v="1"/>
    </i>
    <i r="2">
      <x/>
    </i>
    <i t="default" r="1">
      <x v="1"/>
    </i>
    <i r="1">
      <x v="2"/>
    </i>
    <i r="2">
      <x/>
    </i>
    <i t="default" r="1">
      <x v="2"/>
    </i>
    <i t="default">
      <x v="12"/>
    </i>
    <i>
      <x v="13"/>
    </i>
    <i r="1">
      <x v="1"/>
    </i>
    <i r="2">
      <x/>
    </i>
    <i t="default" r="1">
      <x v="1"/>
    </i>
    <i t="default">
      <x v="13"/>
    </i>
    <i>
      <x v="14"/>
    </i>
    <i r="1">
      <x v="1"/>
    </i>
    <i r="2">
      <x/>
    </i>
    <i t="default" r="1">
      <x v="1"/>
    </i>
    <i t="default">
      <x v="14"/>
    </i>
    <i t="grand">
      <x/>
    </i>
  </rowItems>
  <colFields count="1">
    <field x="16"/>
  </colFields>
  <colItems count="3">
    <i>
      <x/>
    </i>
    <i>
      <x v="1"/>
    </i>
    <i t="grand">
      <x/>
    </i>
  </colItems>
  <dataFields count="1">
    <dataField name="Count of Tiempo estipulado" fld="6" subtotal="count" baseField="4" baseItem="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vargas@itla.edu.do" TargetMode="External"/><Relationship Id="rId18" Type="http://schemas.openxmlformats.org/officeDocument/2006/relationships/hyperlink" Target="mailto:info@conape.gob.do" TargetMode="External"/><Relationship Id="rId26" Type="http://schemas.openxmlformats.org/officeDocument/2006/relationships/hyperlink" Target="mailto:azamora@revistasumma.com" TargetMode="External"/><Relationship Id="rId21" Type="http://schemas.openxmlformats.org/officeDocument/2006/relationships/hyperlink" Target="mailto:info@conape.gob.do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lucyesther95@hotmail.com" TargetMode="External"/><Relationship Id="rId12" Type="http://schemas.openxmlformats.org/officeDocument/2006/relationships/hyperlink" Target="mailto:glorimassielreyesmorillo@gmail.com" TargetMode="External"/><Relationship Id="rId17" Type="http://schemas.openxmlformats.org/officeDocument/2006/relationships/hyperlink" Target="mailto:fernando.roedan@gmail.com" TargetMode="External"/><Relationship Id="rId25" Type="http://schemas.openxmlformats.org/officeDocument/2006/relationships/hyperlink" Target="mailto:c.batista@mashlaw.com" TargetMode="External"/><Relationship Id="rId33" Type="http://schemas.openxmlformats.org/officeDocument/2006/relationships/hyperlink" Target="mailto:12y5vedado@gamil.com" TargetMode="External"/><Relationship Id="rId2" Type="http://schemas.openxmlformats.org/officeDocument/2006/relationships/hyperlink" Target="mailto:eliml24@hotmail.com" TargetMode="External"/><Relationship Id="rId16" Type="http://schemas.openxmlformats.org/officeDocument/2006/relationships/hyperlink" Target="mailto:fernando.roedan@gmail.com" TargetMode="External"/><Relationship Id="rId20" Type="http://schemas.openxmlformats.org/officeDocument/2006/relationships/hyperlink" Target="mailto:marymonsanto67@hotmail.com" TargetMode="External"/><Relationship Id="rId29" Type="http://schemas.openxmlformats.org/officeDocument/2006/relationships/hyperlink" Target="mailto:fjimeneza@dgii.gov.do" TargetMode="External"/><Relationship Id="rId1" Type="http://schemas.openxmlformats.org/officeDocument/2006/relationships/hyperlink" Target="mailto:patriciajavier8@hotmail.com" TargetMode="External"/><Relationship Id="rId6" Type="http://schemas.openxmlformats.org/officeDocument/2006/relationships/hyperlink" Target="mailto:evelyncastillo5@hotmail.com" TargetMode="External"/><Relationship Id="rId11" Type="http://schemas.openxmlformats.org/officeDocument/2006/relationships/hyperlink" Target="mailto:fmejia@forbesamericas.com" TargetMode="External"/><Relationship Id="rId24" Type="http://schemas.openxmlformats.org/officeDocument/2006/relationships/hyperlink" Target="mailto:mgkeila_esther@hotmail.com" TargetMode="External"/><Relationship Id="rId32" Type="http://schemas.openxmlformats.org/officeDocument/2006/relationships/hyperlink" Target="mailto:niurka21@hotmail.es" TargetMode="External"/><Relationship Id="rId37" Type="http://schemas.openxmlformats.org/officeDocument/2006/relationships/comments" Target="../comments1.xml"/><Relationship Id="rId5" Type="http://schemas.openxmlformats.org/officeDocument/2006/relationships/hyperlink" Target="mailto:charinabtta@gmail.com" TargetMode="External"/><Relationship Id="rId15" Type="http://schemas.openxmlformats.org/officeDocument/2006/relationships/hyperlink" Target="mailto:abel_adames20@hotmail.com" TargetMode="External"/><Relationship Id="rId23" Type="http://schemas.openxmlformats.org/officeDocument/2006/relationships/hyperlink" Target="mailto:sorange_94@hotmail.com" TargetMode="External"/><Relationship Id="rId28" Type="http://schemas.openxmlformats.org/officeDocument/2006/relationships/hyperlink" Target="mailto:joannyure&#241;a2@gmail.com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mailto:lorenza2441@hotmail.com" TargetMode="External"/><Relationship Id="rId19" Type="http://schemas.openxmlformats.org/officeDocument/2006/relationships/hyperlink" Target="mailto:fernando.roedan@gmail.com" TargetMode="External"/><Relationship Id="rId31" Type="http://schemas.openxmlformats.org/officeDocument/2006/relationships/hyperlink" Target="mailto:zoilarova1229@hotmail.com" TargetMode="External"/><Relationship Id="rId4" Type="http://schemas.openxmlformats.org/officeDocument/2006/relationships/hyperlink" Target="mailto:marthamatosp@yahoo.es" TargetMode="External"/><Relationship Id="rId9" Type="http://schemas.openxmlformats.org/officeDocument/2006/relationships/hyperlink" Target="mailto:dayana24acosta@gmail.com" TargetMode="External"/><Relationship Id="rId14" Type="http://schemas.openxmlformats.org/officeDocument/2006/relationships/hyperlink" Target="mailto:capricorniotere@hotmail.com" TargetMode="External"/><Relationship Id="rId22" Type="http://schemas.openxmlformats.org/officeDocument/2006/relationships/hyperlink" Target="mailto:jberges@bergeslaw.do" TargetMode="External"/><Relationship Id="rId27" Type="http://schemas.openxmlformats.org/officeDocument/2006/relationships/hyperlink" Target="mailto:franpachecog@gmail.com" TargetMode="External"/><Relationship Id="rId30" Type="http://schemas.openxmlformats.org/officeDocument/2006/relationships/hyperlink" Target="mailto:kenssy@hotmail.es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mailto:randystiven59@gmail.Com" TargetMode="External"/><Relationship Id="rId3" Type="http://schemas.openxmlformats.org/officeDocument/2006/relationships/hyperlink" Target="mailto:jcabrera@newpartners.com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  <pageSetUpPr fitToPage="1"/>
  </sheetPr>
  <dimension ref="A1:S214"/>
  <sheetViews>
    <sheetView showGridLines="0" topLeftCell="I1" zoomScaleNormal="100" workbookViewId="0">
      <pane ySplit="7" topLeftCell="A8" activePane="bottomLeft" state="frozen"/>
      <selection pane="bottomLeft" activeCell="B7" sqref="B7:B10"/>
    </sheetView>
  </sheetViews>
  <sheetFormatPr baseColWidth="10" defaultColWidth="9.140625" defaultRowHeight="15.75" x14ac:dyDescent="0.25"/>
  <cols>
    <col min="1" max="1" width="5.5703125" customWidth="1"/>
    <col min="2" max="2" width="27.28515625" customWidth="1"/>
    <col min="3" max="3" width="15.28515625" customWidth="1"/>
    <col min="4" max="4" width="34.5703125" style="6" customWidth="1"/>
    <col min="5" max="5" width="35.42578125" bestFit="1" customWidth="1"/>
    <col min="6" max="6" width="20.140625" style="21" customWidth="1"/>
    <col min="7" max="7" width="13.42578125" style="7" customWidth="1"/>
    <col min="8" max="8" width="15.140625" customWidth="1"/>
    <col min="9" max="9" width="16.28515625" customWidth="1"/>
    <col min="10" max="10" width="14.140625" customWidth="1"/>
    <col min="11" max="11" width="13.5703125" style="7" hidden="1" customWidth="1"/>
    <col min="12" max="12" width="15.5703125" style="25" customWidth="1"/>
    <col min="13" max="13" width="14.140625" hidden="1" customWidth="1"/>
    <col min="14" max="14" width="14.42578125" customWidth="1"/>
    <col min="15" max="15" width="14.140625" customWidth="1"/>
    <col min="16" max="16" width="9.7109375" style="26" bestFit="1" customWidth="1"/>
    <col min="17" max="17" width="23.5703125" style="23" bestFit="1" customWidth="1"/>
    <col min="18" max="18" width="18.85546875" style="21" bestFit="1" customWidth="1"/>
    <col min="19" max="19" width="20" customWidth="1"/>
    <col min="20" max="20" width="14.7109375" customWidth="1"/>
    <col min="25" max="25" width="9.85546875" customWidth="1"/>
  </cols>
  <sheetData>
    <row r="1" spans="1:19" ht="27" customHeight="1" x14ac:dyDescent="0.25">
      <c r="A1" s="107" t="s">
        <v>37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18.75" x14ac:dyDescent="0.3">
      <c r="A2" s="106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9" ht="15" x14ac:dyDescent="0.25">
      <c r="A3" s="105" t="s">
        <v>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9" ht="15" x14ac:dyDescent="0.25">
      <c r="A4" s="72"/>
      <c r="B4" s="6" t="s">
        <v>189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9" ht="15" x14ac:dyDescent="0.25">
      <c r="A5" s="72"/>
      <c r="B5" s="6" t="s">
        <v>190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9" ht="16.5" thickBot="1" x14ac:dyDescent="0.3">
      <c r="B6" s="6" t="s">
        <v>191</v>
      </c>
    </row>
    <row r="7" spans="1:19" s="1" customFormat="1" ht="43.5" thickBot="1" x14ac:dyDescent="0.3">
      <c r="A7" s="36" t="s">
        <v>12</v>
      </c>
      <c r="B7" s="48" t="s">
        <v>0</v>
      </c>
      <c r="C7" s="37" t="s">
        <v>3</v>
      </c>
      <c r="D7" s="37" t="s">
        <v>2</v>
      </c>
      <c r="E7" s="37" t="s">
        <v>39</v>
      </c>
      <c r="F7" s="37" t="s">
        <v>1</v>
      </c>
      <c r="G7" s="50" t="s">
        <v>7</v>
      </c>
      <c r="H7" s="37" t="s">
        <v>9</v>
      </c>
      <c r="I7" s="37" t="s">
        <v>157</v>
      </c>
      <c r="J7" s="37" t="s">
        <v>13</v>
      </c>
      <c r="K7" s="38" t="s">
        <v>38</v>
      </c>
      <c r="L7" s="38" t="s">
        <v>21</v>
      </c>
      <c r="M7" s="37" t="s">
        <v>19</v>
      </c>
      <c r="N7" s="37" t="s">
        <v>14</v>
      </c>
      <c r="O7" s="37" t="s">
        <v>15</v>
      </c>
      <c r="P7" s="38" t="s">
        <v>8</v>
      </c>
      <c r="Q7" s="54" t="s">
        <v>20</v>
      </c>
      <c r="R7" s="57" t="s">
        <v>174</v>
      </c>
    </row>
    <row r="8" spans="1:19" s="3" customFormat="1" ht="26.25" customHeight="1" x14ac:dyDescent="0.25">
      <c r="A8" s="49">
        <v>1</v>
      </c>
      <c r="B8" s="75" t="s">
        <v>40</v>
      </c>
      <c r="C8" s="29" t="s">
        <v>41</v>
      </c>
      <c r="D8" s="43" t="s">
        <v>42</v>
      </c>
      <c r="E8" s="29" t="s">
        <v>43</v>
      </c>
      <c r="F8" s="30" t="s">
        <v>6</v>
      </c>
      <c r="G8" s="31">
        <f t="shared" ref="G8:G71" si="0">IFERROR(+VLOOKUP(F8,Tiempo2,2,FALSE),"")</f>
        <v>2</v>
      </c>
      <c r="H8" s="29" t="s">
        <v>11</v>
      </c>
      <c r="I8" s="32"/>
      <c r="J8" s="32">
        <v>41683</v>
      </c>
      <c r="K8" s="33">
        <f>+IF(J8&gt;0,MONTH(J8),"")</f>
        <v>2</v>
      </c>
      <c r="L8" s="34" t="str">
        <f t="shared" ref="L8:L39" si="1">+IFERROR((VLOOKUP(K8,Meses,2,FALSE))&amp;" "&amp;TEXT(J8,"YYYY"),"")</f>
        <v>Febrero 2014</v>
      </c>
      <c r="M8" s="63">
        <v>41640</v>
      </c>
      <c r="N8" s="28">
        <f>IF(OR(G8="",J8=""),"",WORKDAY(J8,G8,M8:M39))</f>
        <v>41687</v>
      </c>
      <c r="O8" s="32">
        <v>41683</v>
      </c>
      <c r="P8" s="24">
        <f>IF(OR(J8="",O8=""),0,NETWORKDAYS(J8+0,O8,O8:O8))</f>
        <v>0</v>
      </c>
      <c r="Q8" s="35" t="str">
        <f>+IFERROR(IF(P8&gt;G8,"FUERA DE TIEMPO","A TIEMPO"),"")</f>
        <v>A TIEMPO</v>
      </c>
      <c r="R8" s="55" t="str">
        <f>IF(OR(H8="Rechazada",H8="Referida"),"",IF(P8&lt;10,"ANTES DE 10 DIAS","DE 10 A 15 DIAS"))</f>
        <v>ANTES DE 10 DIAS</v>
      </c>
    </row>
    <row r="9" spans="1:19" ht="30" x14ac:dyDescent="0.25">
      <c r="A9" s="8">
        <v>2</v>
      </c>
      <c r="B9" s="46" t="s">
        <v>44</v>
      </c>
      <c r="C9" s="9" t="s">
        <v>45</v>
      </c>
      <c r="D9" s="44" t="s">
        <v>46</v>
      </c>
      <c r="E9" s="16" t="s">
        <v>47</v>
      </c>
      <c r="F9" s="20" t="s">
        <v>6</v>
      </c>
      <c r="G9" s="14">
        <f t="shared" si="0"/>
        <v>2</v>
      </c>
      <c r="H9" s="9" t="s">
        <v>11</v>
      </c>
      <c r="I9" s="10"/>
      <c r="J9" s="32">
        <v>41683</v>
      </c>
      <c r="K9" s="13">
        <f>+IF(J9&gt;0,MONTH(J9),"")</f>
        <v>2</v>
      </c>
      <c r="L9" s="34" t="str">
        <f t="shared" si="1"/>
        <v>Febrero 2014</v>
      </c>
      <c r="M9" s="64">
        <v>41645</v>
      </c>
      <c r="N9" s="28">
        <f t="shared" ref="N9:N72" si="2">IF(OR(G9="",J9=""),"",WORKDAY(J9,G9,M9:M40))</f>
        <v>41687</v>
      </c>
      <c r="O9" s="10">
        <v>41683</v>
      </c>
      <c r="P9" s="24">
        <f t="shared" ref="P9:P72" si="3">IF(OR(J9="",O9=""),0,NETWORKDAYS(J9+0,O9,O9:O9))</f>
        <v>0</v>
      </c>
      <c r="Q9" s="35" t="str">
        <f t="shared" ref="Q9:Q72" si="4">+IFERROR(IF(P9&gt;G9,"FUERA DE TIEMPO","A TIEMPO"),"")</f>
        <v>A TIEMPO</v>
      </c>
      <c r="R9" s="56" t="str">
        <f t="shared" ref="R9:R72" si="5">IF(OR(H9="Rechazada",H9="Referida"),"",IF(P9&lt;10,"ANTES DE 10 DIAS","DE 10 A 15 DIAS"))</f>
        <v>ANTES DE 10 DIAS</v>
      </c>
      <c r="S9" s="3"/>
    </row>
    <row r="10" spans="1:19" ht="30" x14ac:dyDescent="0.25">
      <c r="A10" s="8">
        <v>3</v>
      </c>
      <c r="B10" s="46" t="s">
        <v>48</v>
      </c>
      <c r="C10" s="9" t="s">
        <v>49</v>
      </c>
      <c r="D10" s="45" t="s">
        <v>50</v>
      </c>
      <c r="E10" s="17" t="s">
        <v>51</v>
      </c>
      <c r="F10" s="20" t="s">
        <v>4</v>
      </c>
      <c r="G10" s="14">
        <f t="shared" si="0"/>
        <v>15</v>
      </c>
      <c r="H10" s="9" t="s">
        <v>10</v>
      </c>
      <c r="I10" s="10"/>
      <c r="J10" s="32">
        <v>41676</v>
      </c>
      <c r="K10" s="13">
        <f>+IF(J10&gt;0,MONTH(J10),"")</f>
        <v>2</v>
      </c>
      <c r="L10" s="34" t="str">
        <f t="shared" si="1"/>
        <v>Febrero 2014</v>
      </c>
      <c r="M10" s="64">
        <v>41660</v>
      </c>
      <c r="N10" s="28">
        <f t="shared" si="2"/>
        <v>41698</v>
      </c>
      <c r="O10" s="10">
        <v>41689</v>
      </c>
      <c r="P10" s="24">
        <f t="shared" si="3"/>
        <v>9</v>
      </c>
      <c r="Q10" s="35" t="str">
        <f t="shared" si="4"/>
        <v>A TIEMPO</v>
      </c>
      <c r="R10" s="56" t="str">
        <f t="shared" si="5"/>
        <v/>
      </c>
      <c r="S10" s="3"/>
    </row>
    <row r="11" spans="1:19" ht="41.25" customHeight="1" x14ac:dyDescent="0.25">
      <c r="A11" s="8">
        <v>4</v>
      </c>
      <c r="B11" s="46" t="s">
        <v>52</v>
      </c>
      <c r="C11" s="9" t="s">
        <v>53</v>
      </c>
      <c r="D11" s="45" t="s">
        <v>54</v>
      </c>
      <c r="E11" s="17" t="s">
        <v>55</v>
      </c>
      <c r="F11" s="20" t="s">
        <v>4</v>
      </c>
      <c r="G11" s="14">
        <f t="shared" si="0"/>
        <v>15</v>
      </c>
      <c r="H11" s="9" t="s">
        <v>11</v>
      </c>
      <c r="I11" s="10"/>
      <c r="J11" s="32">
        <v>41689</v>
      </c>
      <c r="K11" s="13">
        <f t="shared" ref="K11:K74" si="6">+IF(J11&gt;0,MONTH(J11),"")</f>
        <v>2</v>
      </c>
      <c r="L11" s="34" t="str">
        <f t="shared" si="1"/>
        <v>Febrero 2014</v>
      </c>
      <c r="M11" s="64">
        <v>41697</v>
      </c>
      <c r="N11" s="28">
        <f t="shared" si="2"/>
        <v>41711</v>
      </c>
      <c r="O11" s="10">
        <v>41702</v>
      </c>
      <c r="P11" s="24">
        <f t="shared" si="3"/>
        <v>9</v>
      </c>
      <c r="Q11" s="35" t="str">
        <f t="shared" si="4"/>
        <v>A TIEMPO</v>
      </c>
      <c r="R11" s="56" t="str">
        <f t="shared" si="5"/>
        <v>ANTES DE 10 DIAS</v>
      </c>
      <c r="S11" s="3"/>
    </row>
    <row r="12" spans="1:19" x14ac:dyDescent="0.25">
      <c r="A12" s="8">
        <v>5</v>
      </c>
      <c r="B12" s="46" t="s">
        <v>56</v>
      </c>
      <c r="C12" s="9" t="s">
        <v>57</v>
      </c>
      <c r="D12" s="45" t="s">
        <v>58</v>
      </c>
      <c r="E12" s="9" t="s">
        <v>59</v>
      </c>
      <c r="F12" s="20" t="s">
        <v>24</v>
      </c>
      <c r="G12" s="14">
        <f t="shared" si="0"/>
        <v>3</v>
      </c>
      <c r="H12" s="9" t="s">
        <v>24</v>
      </c>
      <c r="I12" s="10"/>
      <c r="J12" s="32">
        <v>41709</v>
      </c>
      <c r="K12" s="13">
        <f t="shared" si="6"/>
        <v>3</v>
      </c>
      <c r="L12" s="34" t="str">
        <f t="shared" si="1"/>
        <v>Marzo 2014</v>
      </c>
      <c r="M12" s="64">
        <v>41747</v>
      </c>
      <c r="N12" s="28">
        <f t="shared" si="2"/>
        <v>41712</v>
      </c>
      <c r="O12" s="10">
        <v>41709</v>
      </c>
      <c r="P12" s="24">
        <f t="shared" si="3"/>
        <v>0</v>
      </c>
      <c r="Q12" s="35" t="str">
        <f t="shared" si="4"/>
        <v>A TIEMPO</v>
      </c>
      <c r="R12" s="56" t="str">
        <f t="shared" si="5"/>
        <v/>
      </c>
      <c r="S12" s="3"/>
    </row>
    <row r="13" spans="1:19" ht="30" x14ac:dyDescent="0.25">
      <c r="A13" s="8">
        <v>6</v>
      </c>
      <c r="B13" s="46" t="s">
        <v>60</v>
      </c>
      <c r="C13" s="9" t="s">
        <v>61</v>
      </c>
      <c r="D13" s="45" t="s">
        <v>62</v>
      </c>
      <c r="E13" s="17" t="s">
        <v>63</v>
      </c>
      <c r="F13" s="20" t="s">
        <v>4</v>
      </c>
      <c r="G13" s="14">
        <f t="shared" si="0"/>
        <v>15</v>
      </c>
      <c r="H13" s="9" t="s">
        <v>11</v>
      </c>
      <c r="I13" s="10"/>
      <c r="J13" s="32">
        <v>41695</v>
      </c>
      <c r="K13" s="13">
        <f t="shared" si="6"/>
        <v>2</v>
      </c>
      <c r="L13" s="34" t="str">
        <f t="shared" si="1"/>
        <v>Febrero 2014</v>
      </c>
      <c r="M13" s="64">
        <v>41734</v>
      </c>
      <c r="N13" s="28">
        <f t="shared" si="2"/>
        <v>41716</v>
      </c>
      <c r="O13" s="10">
        <v>41705</v>
      </c>
      <c r="P13" s="24">
        <f t="shared" si="3"/>
        <v>8</v>
      </c>
      <c r="Q13" s="35" t="str">
        <f t="shared" si="4"/>
        <v>A TIEMPO</v>
      </c>
      <c r="R13" s="56" t="str">
        <f t="shared" si="5"/>
        <v>ANTES DE 10 DIAS</v>
      </c>
      <c r="S13" s="3"/>
    </row>
    <row r="14" spans="1:19" x14ac:dyDescent="0.25">
      <c r="A14" s="8">
        <v>7</v>
      </c>
      <c r="B14" s="46" t="s">
        <v>64</v>
      </c>
      <c r="C14" s="9" t="s">
        <v>65</v>
      </c>
      <c r="D14" s="45" t="s">
        <v>66</v>
      </c>
      <c r="E14" s="17" t="s">
        <v>67</v>
      </c>
      <c r="F14" s="20" t="s">
        <v>6</v>
      </c>
      <c r="G14" s="14">
        <f t="shared" si="0"/>
        <v>2</v>
      </c>
      <c r="H14" s="9" t="s">
        <v>11</v>
      </c>
      <c r="I14" s="10"/>
      <c r="J14" s="32">
        <v>41705</v>
      </c>
      <c r="K14" s="13">
        <f t="shared" si="6"/>
        <v>3</v>
      </c>
      <c r="L14" s="34" t="str">
        <f t="shared" si="1"/>
        <v>Marzo 2014</v>
      </c>
      <c r="M14" s="64">
        <v>41809</v>
      </c>
      <c r="N14" s="28">
        <f t="shared" si="2"/>
        <v>41709</v>
      </c>
      <c r="O14" s="10">
        <v>41709</v>
      </c>
      <c r="P14" s="24">
        <f t="shared" si="3"/>
        <v>2</v>
      </c>
      <c r="Q14" s="35" t="str">
        <f t="shared" si="4"/>
        <v>A TIEMPO</v>
      </c>
      <c r="R14" s="56" t="str">
        <f t="shared" si="5"/>
        <v>ANTES DE 10 DIAS</v>
      </c>
      <c r="S14" s="3"/>
    </row>
    <row r="15" spans="1:19" x14ac:dyDescent="0.25">
      <c r="A15" s="8">
        <v>8</v>
      </c>
      <c r="B15" s="46" t="s">
        <v>68</v>
      </c>
      <c r="C15" s="9" t="s">
        <v>69</v>
      </c>
      <c r="D15" s="45" t="s">
        <v>70</v>
      </c>
      <c r="E15" s="17" t="s">
        <v>67</v>
      </c>
      <c r="F15" s="20" t="s">
        <v>6</v>
      </c>
      <c r="G15" s="14">
        <f t="shared" si="0"/>
        <v>2</v>
      </c>
      <c r="H15" s="9" t="s">
        <v>11</v>
      </c>
      <c r="I15" s="10"/>
      <c r="J15" s="32">
        <v>41709</v>
      </c>
      <c r="K15" s="13">
        <f t="shared" si="6"/>
        <v>3</v>
      </c>
      <c r="L15" s="34" t="str">
        <f t="shared" si="1"/>
        <v>Marzo 2014</v>
      </c>
      <c r="M15" s="64">
        <v>41906</v>
      </c>
      <c r="N15" s="28">
        <f t="shared" si="2"/>
        <v>41711</v>
      </c>
      <c r="O15" s="10">
        <v>41709</v>
      </c>
      <c r="P15" s="24">
        <f t="shared" si="3"/>
        <v>0</v>
      </c>
      <c r="Q15" s="35" t="str">
        <f t="shared" si="4"/>
        <v>A TIEMPO</v>
      </c>
      <c r="R15" s="56" t="str">
        <f t="shared" si="5"/>
        <v>ANTES DE 10 DIAS</v>
      </c>
      <c r="S15" s="3"/>
    </row>
    <row r="16" spans="1:19" ht="30" x14ac:dyDescent="0.25">
      <c r="A16" s="8">
        <v>9</v>
      </c>
      <c r="B16" s="46" t="s">
        <v>71</v>
      </c>
      <c r="C16" s="9" t="s">
        <v>72</v>
      </c>
      <c r="D16" s="45" t="s">
        <v>73</v>
      </c>
      <c r="E16" s="17" t="s">
        <v>74</v>
      </c>
      <c r="F16" s="20" t="s">
        <v>4</v>
      </c>
      <c r="G16" s="14">
        <f t="shared" si="0"/>
        <v>15</v>
      </c>
      <c r="H16" s="9" t="s">
        <v>11</v>
      </c>
      <c r="I16" s="10"/>
      <c r="J16" s="32">
        <v>41718</v>
      </c>
      <c r="K16" s="13">
        <f t="shared" si="6"/>
        <v>3</v>
      </c>
      <c r="L16" s="34" t="str">
        <f t="shared" si="1"/>
        <v>Marzo 2014</v>
      </c>
      <c r="M16" s="64">
        <v>41953</v>
      </c>
      <c r="N16" s="28">
        <f t="shared" si="2"/>
        <v>41739</v>
      </c>
      <c r="O16" s="10">
        <v>41719</v>
      </c>
      <c r="P16" s="24">
        <f t="shared" si="3"/>
        <v>1</v>
      </c>
      <c r="Q16" s="35" t="str">
        <f t="shared" si="4"/>
        <v>A TIEMPO</v>
      </c>
      <c r="R16" s="56" t="str">
        <f t="shared" si="5"/>
        <v>ANTES DE 10 DIAS</v>
      </c>
      <c r="S16" s="3"/>
    </row>
    <row r="17" spans="1:19" ht="30" x14ac:dyDescent="0.25">
      <c r="A17" s="8">
        <v>10</v>
      </c>
      <c r="B17" s="46" t="s">
        <v>77</v>
      </c>
      <c r="C17" s="9" t="s">
        <v>78</v>
      </c>
      <c r="D17" s="45" t="s">
        <v>79</v>
      </c>
      <c r="E17" s="17" t="s">
        <v>80</v>
      </c>
      <c r="F17" s="20" t="s">
        <v>4</v>
      </c>
      <c r="G17" s="14">
        <f t="shared" si="0"/>
        <v>15</v>
      </c>
      <c r="H17" s="9" t="s">
        <v>11</v>
      </c>
      <c r="I17" s="10"/>
      <c r="J17" s="32">
        <v>41710</v>
      </c>
      <c r="K17" s="13">
        <f t="shared" si="6"/>
        <v>3</v>
      </c>
      <c r="L17" s="34" t="str">
        <f t="shared" si="1"/>
        <v>Marzo 2014</v>
      </c>
      <c r="M17" s="64">
        <v>41998</v>
      </c>
      <c r="N17" s="28">
        <f t="shared" si="2"/>
        <v>41731</v>
      </c>
      <c r="O17" s="10">
        <v>41723</v>
      </c>
      <c r="P17" s="24">
        <f t="shared" si="3"/>
        <v>9</v>
      </c>
      <c r="Q17" s="35" t="str">
        <f t="shared" si="4"/>
        <v>A TIEMPO</v>
      </c>
      <c r="R17" s="56" t="str">
        <f t="shared" si="5"/>
        <v>ANTES DE 10 DIAS</v>
      </c>
      <c r="S17" s="3"/>
    </row>
    <row r="18" spans="1:19" ht="30" x14ac:dyDescent="0.25">
      <c r="A18" s="8">
        <v>11</v>
      </c>
      <c r="B18" s="46" t="s">
        <v>81</v>
      </c>
      <c r="C18" s="9" t="s">
        <v>82</v>
      </c>
      <c r="D18" s="45" t="s">
        <v>83</v>
      </c>
      <c r="E18" s="17" t="s">
        <v>84</v>
      </c>
      <c r="F18" s="20" t="s">
        <v>4</v>
      </c>
      <c r="G18" s="14">
        <f t="shared" si="0"/>
        <v>15</v>
      </c>
      <c r="H18" s="9" t="s">
        <v>11</v>
      </c>
      <c r="I18" s="10"/>
      <c r="J18" s="32">
        <v>41724</v>
      </c>
      <c r="K18" s="13">
        <f t="shared" si="6"/>
        <v>3</v>
      </c>
      <c r="L18" s="34" t="str">
        <f t="shared" si="1"/>
        <v>Marzo 2014</v>
      </c>
      <c r="M18" s="64">
        <v>41997</v>
      </c>
      <c r="N18" s="28">
        <f t="shared" si="2"/>
        <v>41745</v>
      </c>
      <c r="O18" s="10">
        <v>41726</v>
      </c>
      <c r="P18" s="24">
        <f t="shared" si="3"/>
        <v>2</v>
      </c>
      <c r="Q18" s="35" t="str">
        <f t="shared" si="4"/>
        <v>A TIEMPO</v>
      </c>
      <c r="R18" s="56" t="str">
        <f t="shared" si="5"/>
        <v>ANTES DE 10 DIAS</v>
      </c>
      <c r="S18" s="3"/>
    </row>
    <row r="19" spans="1:19" x14ac:dyDescent="0.25">
      <c r="A19" s="8">
        <v>12</v>
      </c>
      <c r="B19" s="46" t="s">
        <v>85</v>
      </c>
      <c r="C19" s="11" t="s">
        <v>86</v>
      </c>
      <c r="D19" s="45" t="s">
        <v>87</v>
      </c>
      <c r="E19" s="17" t="s">
        <v>43</v>
      </c>
      <c r="F19" s="20" t="s">
        <v>6</v>
      </c>
      <c r="G19" s="14">
        <f t="shared" si="0"/>
        <v>2</v>
      </c>
      <c r="H19" s="9" t="s">
        <v>11</v>
      </c>
      <c r="I19" s="10"/>
      <c r="J19" s="32">
        <v>41724</v>
      </c>
      <c r="K19" s="13">
        <f t="shared" si="6"/>
        <v>3</v>
      </c>
      <c r="L19" s="34" t="str">
        <f t="shared" si="1"/>
        <v>Marzo 2014</v>
      </c>
      <c r="M19" s="64">
        <v>42003</v>
      </c>
      <c r="N19" s="28">
        <f t="shared" si="2"/>
        <v>41726</v>
      </c>
      <c r="O19" s="10">
        <v>41729</v>
      </c>
      <c r="P19" s="24">
        <f t="shared" si="3"/>
        <v>3</v>
      </c>
      <c r="Q19" s="35" t="str">
        <f t="shared" si="4"/>
        <v>FUERA DE TIEMPO</v>
      </c>
      <c r="R19" s="56" t="str">
        <f t="shared" si="5"/>
        <v>ANTES DE 10 DIAS</v>
      </c>
      <c r="S19" s="3"/>
    </row>
    <row r="20" spans="1:19" x14ac:dyDescent="0.25">
      <c r="A20" s="8">
        <v>13</v>
      </c>
      <c r="B20" s="46" t="s">
        <v>88</v>
      </c>
      <c r="C20" s="11" t="s">
        <v>89</v>
      </c>
      <c r="D20" s="45" t="s">
        <v>90</v>
      </c>
      <c r="E20" s="17" t="s">
        <v>91</v>
      </c>
      <c r="F20" s="20" t="s">
        <v>6</v>
      </c>
      <c r="G20" s="14">
        <f t="shared" si="0"/>
        <v>2</v>
      </c>
      <c r="H20" s="9" t="s">
        <v>11</v>
      </c>
      <c r="I20" s="10"/>
      <c r="J20" s="32">
        <v>41729</v>
      </c>
      <c r="K20" s="13">
        <f t="shared" si="6"/>
        <v>3</v>
      </c>
      <c r="L20" s="34" t="str">
        <f t="shared" si="1"/>
        <v>Marzo 2014</v>
      </c>
      <c r="M20" s="64"/>
      <c r="N20" s="28">
        <f t="shared" si="2"/>
        <v>41731</v>
      </c>
      <c r="O20" s="10">
        <v>41729</v>
      </c>
      <c r="P20" s="24">
        <f t="shared" si="3"/>
        <v>0</v>
      </c>
      <c r="Q20" s="35" t="str">
        <f t="shared" si="4"/>
        <v>A TIEMPO</v>
      </c>
      <c r="R20" s="56" t="str">
        <f t="shared" si="5"/>
        <v>ANTES DE 10 DIAS</v>
      </c>
      <c r="S20" s="3"/>
    </row>
    <row r="21" spans="1:19" ht="30" x14ac:dyDescent="0.25">
      <c r="A21" s="8">
        <v>14</v>
      </c>
      <c r="B21" s="46" t="s">
        <v>92</v>
      </c>
      <c r="C21" s="11" t="s">
        <v>93</v>
      </c>
      <c r="D21" s="45" t="s">
        <v>94</v>
      </c>
      <c r="E21" s="19" t="s">
        <v>95</v>
      </c>
      <c r="F21" s="20" t="s">
        <v>24</v>
      </c>
      <c r="G21" s="14">
        <f t="shared" si="0"/>
        <v>3</v>
      </c>
      <c r="H21" s="9" t="s">
        <v>24</v>
      </c>
      <c r="I21" s="10"/>
      <c r="J21" s="32">
        <v>41730</v>
      </c>
      <c r="K21" s="22">
        <f t="shared" si="6"/>
        <v>4</v>
      </c>
      <c r="L21" s="34" t="str">
        <f t="shared" si="1"/>
        <v>Abril 2014</v>
      </c>
      <c r="M21" s="64"/>
      <c r="N21" s="28">
        <f t="shared" si="2"/>
        <v>41733</v>
      </c>
      <c r="O21" s="10">
        <v>41731</v>
      </c>
      <c r="P21" s="24">
        <f t="shared" si="3"/>
        <v>1</v>
      </c>
      <c r="Q21" s="35" t="str">
        <f t="shared" si="4"/>
        <v>A TIEMPO</v>
      </c>
      <c r="R21" s="56" t="str">
        <f t="shared" si="5"/>
        <v/>
      </c>
      <c r="S21" s="3"/>
    </row>
    <row r="22" spans="1:19" ht="30" x14ac:dyDescent="0.25">
      <c r="A22" s="8">
        <v>15</v>
      </c>
      <c r="B22" s="46" t="s">
        <v>96</v>
      </c>
      <c r="C22" s="11" t="s">
        <v>97</v>
      </c>
      <c r="D22" s="45" t="s">
        <v>98</v>
      </c>
      <c r="E22" s="17" t="s">
        <v>99</v>
      </c>
      <c r="F22" s="20" t="s">
        <v>4</v>
      </c>
      <c r="G22" s="14">
        <f t="shared" si="0"/>
        <v>15</v>
      </c>
      <c r="H22" s="9" t="s">
        <v>11</v>
      </c>
      <c r="I22" s="10">
        <v>41738</v>
      </c>
      <c r="J22" s="32">
        <v>41745</v>
      </c>
      <c r="K22" s="22">
        <f t="shared" si="6"/>
        <v>4</v>
      </c>
      <c r="L22" s="34" t="str">
        <f t="shared" si="1"/>
        <v>Abril 2014</v>
      </c>
      <c r="M22" s="64"/>
      <c r="N22" s="28">
        <f t="shared" si="2"/>
        <v>41766</v>
      </c>
      <c r="O22" s="10">
        <v>41745</v>
      </c>
      <c r="P22" s="24">
        <f t="shared" si="3"/>
        <v>0</v>
      </c>
      <c r="Q22" s="35" t="str">
        <f t="shared" si="4"/>
        <v>A TIEMPO</v>
      </c>
      <c r="R22" s="56" t="str">
        <f t="shared" si="5"/>
        <v>ANTES DE 10 DIAS</v>
      </c>
      <c r="S22" s="3"/>
    </row>
    <row r="23" spans="1:19" ht="30" x14ac:dyDescent="0.25">
      <c r="A23" s="8">
        <v>16</v>
      </c>
      <c r="B23" s="46" t="s">
        <v>100</v>
      </c>
      <c r="C23" s="11" t="s">
        <v>101</v>
      </c>
      <c r="D23" s="45" t="s">
        <v>102</v>
      </c>
      <c r="E23" s="17" t="s">
        <v>103</v>
      </c>
      <c r="F23" s="20" t="s">
        <v>10</v>
      </c>
      <c r="G23" s="14">
        <f t="shared" si="0"/>
        <v>5</v>
      </c>
      <c r="H23" s="9" t="s">
        <v>10</v>
      </c>
      <c r="I23" s="10"/>
      <c r="J23" s="32">
        <v>41737</v>
      </c>
      <c r="K23" s="22">
        <f t="shared" si="6"/>
        <v>4</v>
      </c>
      <c r="L23" s="34" t="str">
        <f t="shared" si="1"/>
        <v>Abril 2014</v>
      </c>
      <c r="M23" s="64"/>
      <c r="N23" s="28">
        <f t="shared" si="2"/>
        <v>41744</v>
      </c>
      <c r="O23" s="10">
        <v>41737</v>
      </c>
      <c r="P23" s="24">
        <f t="shared" si="3"/>
        <v>0</v>
      </c>
      <c r="Q23" s="35" t="str">
        <f t="shared" si="4"/>
        <v>A TIEMPO</v>
      </c>
      <c r="R23" s="56" t="str">
        <f t="shared" si="5"/>
        <v/>
      </c>
      <c r="S23" s="3"/>
    </row>
    <row r="24" spans="1:19" ht="30" x14ac:dyDescent="0.25">
      <c r="A24" s="8">
        <v>17</v>
      </c>
      <c r="B24" s="46" t="s">
        <v>100</v>
      </c>
      <c r="C24" s="11" t="s">
        <v>101</v>
      </c>
      <c r="D24" s="45" t="s">
        <v>102</v>
      </c>
      <c r="E24" s="17" t="s">
        <v>104</v>
      </c>
      <c r="F24" s="20" t="s">
        <v>5</v>
      </c>
      <c r="G24" s="14">
        <f t="shared" si="0"/>
        <v>5</v>
      </c>
      <c r="H24" s="9" t="s">
        <v>11</v>
      </c>
      <c r="I24" s="10"/>
      <c r="J24" s="32">
        <v>41738</v>
      </c>
      <c r="K24" s="13">
        <f t="shared" si="6"/>
        <v>4</v>
      </c>
      <c r="L24" s="34" t="str">
        <f t="shared" si="1"/>
        <v>Abril 2014</v>
      </c>
      <c r="M24" s="64"/>
      <c r="N24" s="28">
        <f t="shared" si="2"/>
        <v>41745</v>
      </c>
      <c r="O24" s="10">
        <v>41739</v>
      </c>
      <c r="P24" s="24">
        <f t="shared" si="3"/>
        <v>1</v>
      </c>
      <c r="Q24" s="35" t="str">
        <f t="shared" si="4"/>
        <v>A TIEMPO</v>
      </c>
      <c r="R24" s="56" t="str">
        <f t="shared" si="5"/>
        <v>ANTES DE 10 DIAS</v>
      </c>
      <c r="S24" s="3"/>
    </row>
    <row r="25" spans="1:19" ht="45" x14ac:dyDescent="0.25">
      <c r="A25" s="8">
        <v>18</v>
      </c>
      <c r="B25" s="46" t="s">
        <v>105</v>
      </c>
      <c r="C25" s="11" t="s">
        <v>106</v>
      </c>
      <c r="D25" s="45" t="s">
        <v>107</v>
      </c>
      <c r="E25" s="17" t="s">
        <v>108</v>
      </c>
      <c r="F25" s="20" t="s">
        <v>4</v>
      </c>
      <c r="G25" s="14">
        <f t="shared" si="0"/>
        <v>15</v>
      </c>
      <c r="H25" s="9" t="s">
        <v>11</v>
      </c>
      <c r="I25" s="10"/>
      <c r="J25" s="32">
        <v>41739</v>
      </c>
      <c r="K25" s="13">
        <f t="shared" si="6"/>
        <v>4</v>
      </c>
      <c r="L25" s="34" t="str">
        <f t="shared" si="1"/>
        <v>Abril 2014</v>
      </c>
      <c r="M25" s="64"/>
      <c r="N25" s="28">
        <f t="shared" si="2"/>
        <v>41760</v>
      </c>
      <c r="O25" s="10">
        <v>41743</v>
      </c>
      <c r="P25" s="24">
        <f t="shared" si="3"/>
        <v>2</v>
      </c>
      <c r="Q25" s="35" t="str">
        <f t="shared" si="4"/>
        <v>A TIEMPO</v>
      </c>
      <c r="R25" s="56" t="str">
        <f t="shared" si="5"/>
        <v>ANTES DE 10 DIAS</v>
      </c>
      <c r="S25" s="3"/>
    </row>
    <row r="26" spans="1:19" ht="30" x14ac:dyDescent="0.25">
      <c r="A26" s="8">
        <v>19</v>
      </c>
      <c r="B26" s="46" t="s">
        <v>109</v>
      </c>
      <c r="C26" s="11" t="s">
        <v>110</v>
      </c>
      <c r="D26" s="46" t="s">
        <v>111</v>
      </c>
      <c r="E26" s="19" t="s">
        <v>112</v>
      </c>
      <c r="F26" s="20" t="s">
        <v>5</v>
      </c>
      <c r="G26" s="14">
        <f t="shared" si="0"/>
        <v>5</v>
      </c>
      <c r="H26" s="9" t="s">
        <v>11</v>
      </c>
      <c r="I26" s="10"/>
      <c r="J26" s="32">
        <v>41738</v>
      </c>
      <c r="K26" s="13">
        <f t="shared" si="6"/>
        <v>4</v>
      </c>
      <c r="L26" s="34" t="str">
        <f t="shared" si="1"/>
        <v>Abril 2014</v>
      </c>
      <c r="M26" s="64"/>
      <c r="N26" s="28">
        <f t="shared" si="2"/>
        <v>41745</v>
      </c>
      <c r="O26" s="10">
        <v>41745</v>
      </c>
      <c r="P26" s="24">
        <f t="shared" si="3"/>
        <v>5</v>
      </c>
      <c r="Q26" s="35" t="str">
        <f t="shared" si="4"/>
        <v>A TIEMPO</v>
      </c>
      <c r="R26" s="56" t="str">
        <f t="shared" si="5"/>
        <v>ANTES DE 10 DIAS</v>
      </c>
      <c r="S26" s="3"/>
    </row>
    <row r="27" spans="1:19" ht="30" x14ac:dyDescent="0.25">
      <c r="A27" s="8">
        <v>20</v>
      </c>
      <c r="B27" s="46" t="s">
        <v>113</v>
      </c>
      <c r="C27" s="11" t="s">
        <v>101</v>
      </c>
      <c r="D27" s="45" t="s">
        <v>102</v>
      </c>
      <c r="E27" s="17" t="s">
        <v>114</v>
      </c>
      <c r="F27" s="20" t="s">
        <v>10</v>
      </c>
      <c r="G27" s="14">
        <f t="shared" si="0"/>
        <v>5</v>
      </c>
      <c r="H27" s="9" t="s">
        <v>10</v>
      </c>
      <c r="I27" s="10"/>
      <c r="J27" s="32">
        <v>41737</v>
      </c>
      <c r="K27" s="13">
        <f t="shared" si="6"/>
        <v>4</v>
      </c>
      <c r="L27" s="34" t="str">
        <f t="shared" si="1"/>
        <v>Abril 2014</v>
      </c>
      <c r="M27" s="64"/>
      <c r="N27" s="28">
        <f t="shared" si="2"/>
        <v>41744</v>
      </c>
      <c r="O27" s="10">
        <v>41737</v>
      </c>
      <c r="P27" s="24">
        <f t="shared" si="3"/>
        <v>0</v>
      </c>
      <c r="Q27" s="35" t="str">
        <f t="shared" si="4"/>
        <v>A TIEMPO</v>
      </c>
      <c r="R27" s="56" t="str">
        <f t="shared" si="5"/>
        <v/>
      </c>
      <c r="S27" s="3"/>
    </row>
    <row r="28" spans="1:19" x14ac:dyDescent="0.25">
      <c r="A28" s="8">
        <v>21</v>
      </c>
      <c r="B28" s="46" t="s">
        <v>115</v>
      </c>
      <c r="C28" s="11" t="s">
        <v>116</v>
      </c>
      <c r="D28" s="45" t="s">
        <v>117</v>
      </c>
      <c r="E28" s="17" t="s">
        <v>118</v>
      </c>
      <c r="F28" s="20" t="s">
        <v>5</v>
      </c>
      <c r="G28" s="14">
        <f t="shared" si="0"/>
        <v>5</v>
      </c>
      <c r="H28" s="9" t="s">
        <v>11</v>
      </c>
      <c r="I28" s="10"/>
      <c r="J28" s="32">
        <v>41738</v>
      </c>
      <c r="K28" s="13">
        <f t="shared" si="6"/>
        <v>4</v>
      </c>
      <c r="L28" s="34" t="str">
        <f t="shared" si="1"/>
        <v>Abril 2014</v>
      </c>
      <c r="M28" s="64"/>
      <c r="N28" s="28">
        <f t="shared" si="2"/>
        <v>41745</v>
      </c>
      <c r="O28" s="10">
        <v>41745</v>
      </c>
      <c r="P28" s="24">
        <f t="shared" si="3"/>
        <v>5</v>
      </c>
      <c r="Q28" s="35" t="str">
        <f t="shared" si="4"/>
        <v>A TIEMPO</v>
      </c>
      <c r="R28" s="56" t="str">
        <f t="shared" si="5"/>
        <v>ANTES DE 10 DIAS</v>
      </c>
      <c r="S28" s="3"/>
    </row>
    <row r="29" spans="1:19" ht="30" x14ac:dyDescent="0.25">
      <c r="A29" s="8">
        <v>22</v>
      </c>
      <c r="B29" s="46" t="s">
        <v>119</v>
      </c>
      <c r="C29" s="11" t="s">
        <v>120</v>
      </c>
      <c r="D29" s="46" t="s">
        <v>111</v>
      </c>
      <c r="E29" s="17" t="s">
        <v>121</v>
      </c>
      <c r="F29" s="20" t="s">
        <v>5</v>
      </c>
      <c r="G29" s="14">
        <f t="shared" si="0"/>
        <v>5</v>
      </c>
      <c r="H29" s="9" t="s">
        <v>11</v>
      </c>
      <c r="I29" s="10"/>
      <c r="J29" s="32">
        <v>41737</v>
      </c>
      <c r="K29" s="13">
        <f t="shared" si="6"/>
        <v>4</v>
      </c>
      <c r="L29" s="34" t="str">
        <f t="shared" si="1"/>
        <v>Abril 2014</v>
      </c>
      <c r="M29" s="64"/>
      <c r="N29" s="28">
        <f t="shared" si="2"/>
        <v>41744</v>
      </c>
      <c r="O29" s="10">
        <v>41745</v>
      </c>
      <c r="P29" s="24">
        <f t="shared" si="3"/>
        <v>6</v>
      </c>
      <c r="Q29" s="35" t="str">
        <f t="shared" si="4"/>
        <v>FUERA DE TIEMPO</v>
      </c>
      <c r="R29" s="56" t="str">
        <f t="shared" si="5"/>
        <v>ANTES DE 10 DIAS</v>
      </c>
      <c r="S29" s="3"/>
    </row>
    <row r="30" spans="1:19" s="42" customFormat="1" ht="45" x14ac:dyDescent="0.25">
      <c r="A30" s="39">
        <v>23</v>
      </c>
      <c r="B30" s="76" t="s">
        <v>105</v>
      </c>
      <c r="C30" s="40" t="s">
        <v>106</v>
      </c>
      <c r="D30" s="47" t="s">
        <v>107</v>
      </c>
      <c r="E30" s="16" t="s">
        <v>108</v>
      </c>
      <c r="F30" s="20" t="s">
        <v>4</v>
      </c>
      <c r="G30" s="24">
        <f t="shared" si="0"/>
        <v>15</v>
      </c>
      <c r="H30" s="20" t="s">
        <v>11</v>
      </c>
      <c r="I30" s="41"/>
      <c r="J30" s="32">
        <v>41739</v>
      </c>
      <c r="K30" s="27">
        <f t="shared" si="6"/>
        <v>4</v>
      </c>
      <c r="L30" s="34" t="str">
        <f t="shared" si="1"/>
        <v>Abril 2014</v>
      </c>
      <c r="M30" s="65"/>
      <c r="N30" s="28">
        <f t="shared" si="2"/>
        <v>41760</v>
      </c>
      <c r="O30" s="41">
        <v>41743</v>
      </c>
      <c r="P30" s="24">
        <f t="shared" si="3"/>
        <v>2</v>
      </c>
      <c r="Q30" s="35" t="str">
        <f t="shared" si="4"/>
        <v>A TIEMPO</v>
      </c>
      <c r="R30" s="56" t="str">
        <f t="shared" si="5"/>
        <v>ANTES DE 10 DIAS</v>
      </c>
      <c r="S30" s="3"/>
    </row>
    <row r="31" spans="1:19" x14ac:dyDescent="0.25">
      <c r="A31" s="8">
        <v>24</v>
      </c>
      <c r="B31" s="46" t="s">
        <v>122</v>
      </c>
      <c r="C31" s="11" t="s">
        <v>123</v>
      </c>
      <c r="D31" s="45" t="s">
        <v>124</v>
      </c>
      <c r="E31" s="11" t="s">
        <v>125</v>
      </c>
      <c r="F31" s="20" t="s">
        <v>10</v>
      </c>
      <c r="G31" s="14">
        <f t="shared" si="0"/>
        <v>5</v>
      </c>
      <c r="H31" s="9" t="s">
        <v>10</v>
      </c>
      <c r="I31" s="10"/>
      <c r="J31" s="32">
        <v>41750</v>
      </c>
      <c r="K31" s="13">
        <f t="shared" si="6"/>
        <v>4</v>
      </c>
      <c r="L31" s="34" t="str">
        <f t="shared" si="1"/>
        <v>Abril 2014</v>
      </c>
      <c r="M31" s="64"/>
      <c r="N31" s="28">
        <f t="shared" si="2"/>
        <v>41757</v>
      </c>
      <c r="O31" s="10">
        <v>41752</v>
      </c>
      <c r="P31" s="24">
        <f t="shared" si="3"/>
        <v>2</v>
      </c>
      <c r="Q31" s="35" t="str">
        <f t="shared" si="4"/>
        <v>A TIEMPO</v>
      </c>
      <c r="R31" s="56" t="str">
        <f t="shared" si="5"/>
        <v/>
      </c>
      <c r="S31" s="3"/>
    </row>
    <row r="32" spans="1:19" x14ac:dyDescent="0.25">
      <c r="A32" s="8">
        <v>25</v>
      </c>
      <c r="B32" s="46" t="s">
        <v>126</v>
      </c>
      <c r="C32" s="11" t="s">
        <v>127</v>
      </c>
      <c r="D32" s="45" t="s">
        <v>128</v>
      </c>
      <c r="E32" s="11" t="s">
        <v>125</v>
      </c>
      <c r="F32" s="20" t="s">
        <v>10</v>
      </c>
      <c r="G32" s="14">
        <f t="shared" si="0"/>
        <v>5</v>
      </c>
      <c r="H32" s="9" t="s">
        <v>10</v>
      </c>
      <c r="I32" s="10"/>
      <c r="J32" s="32">
        <v>41752</v>
      </c>
      <c r="K32" s="13">
        <f t="shared" si="6"/>
        <v>4</v>
      </c>
      <c r="L32" s="34" t="str">
        <f t="shared" si="1"/>
        <v>Abril 2014</v>
      </c>
      <c r="M32" s="64"/>
      <c r="N32" s="28">
        <f t="shared" si="2"/>
        <v>41759</v>
      </c>
      <c r="O32" s="10">
        <v>41753</v>
      </c>
      <c r="P32" s="24">
        <f t="shared" si="3"/>
        <v>1</v>
      </c>
      <c r="Q32" s="35" t="str">
        <f t="shared" si="4"/>
        <v>A TIEMPO</v>
      </c>
      <c r="R32" s="56" t="str">
        <f t="shared" si="5"/>
        <v/>
      </c>
      <c r="S32" s="3"/>
    </row>
    <row r="33" spans="1:19" x14ac:dyDescent="0.25">
      <c r="A33" s="8">
        <v>26</v>
      </c>
      <c r="B33" s="46" t="s">
        <v>129</v>
      </c>
      <c r="C33" s="11" t="s">
        <v>130</v>
      </c>
      <c r="D33" s="45" t="s">
        <v>131</v>
      </c>
      <c r="E33" s="11" t="s">
        <v>132</v>
      </c>
      <c r="F33" s="20" t="s">
        <v>5</v>
      </c>
      <c r="G33" s="14">
        <f t="shared" si="0"/>
        <v>5</v>
      </c>
      <c r="H33" s="9" t="s">
        <v>11</v>
      </c>
      <c r="I33" s="10"/>
      <c r="J33" s="32">
        <v>41757</v>
      </c>
      <c r="K33" s="13">
        <f t="shared" si="6"/>
        <v>4</v>
      </c>
      <c r="L33" s="34" t="str">
        <f t="shared" si="1"/>
        <v>Abril 2014</v>
      </c>
      <c r="M33" s="64"/>
      <c r="N33" s="28">
        <f t="shared" si="2"/>
        <v>41764</v>
      </c>
      <c r="O33" s="10">
        <v>41757</v>
      </c>
      <c r="P33" s="24">
        <f t="shared" si="3"/>
        <v>0</v>
      </c>
      <c r="Q33" s="35" t="str">
        <f t="shared" si="4"/>
        <v>A TIEMPO</v>
      </c>
      <c r="R33" s="56" t="str">
        <f t="shared" si="5"/>
        <v>ANTES DE 10 DIAS</v>
      </c>
      <c r="S33" s="3"/>
    </row>
    <row r="34" spans="1:19" ht="30" x14ac:dyDescent="0.25">
      <c r="A34" s="8">
        <v>27</v>
      </c>
      <c r="B34" s="46" t="s">
        <v>133</v>
      </c>
      <c r="C34" s="11" t="s">
        <v>134</v>
      </c>
      <c r="D34" s="45" t="s">
        <v>135</v>
      </c>
      <c r="E34" s="17" t="s">
        <v>136</v>
      </c>
      <c r="F34" s="20" t="s">
        <v>24</v>
      </c>
      <c r="G34" s="14">
        <f t="shared" si="0"/>
        <v>3</v>
      </c>
      <c r="H34" s="9" t="s">
        <v>24</v>
      </c>
      <c r="I34" s="10"/>
      <c r="J34" s="32">
        <v>41772</v>
      </c>
      <c r="K34" s="13">
        <f t="shared" si="6"/>
        <v>5</v>
      </c>
      <c r="L34" s="34" t="str">
        <f t="shared" si="1"/>
        <v>Mayo 2014</v>
      </c>
      <c r="M34" s="64"/>
      <c r="N34" s="28">
        <f t="shared" si="2"/>
        <v>41775</v>
      </c>
      <c r="O34" s="10">
        <v>41772</v>
      </c>
      <c r="P34" s="24">
        <f t="shared" si="3"/>
        <v>0</v>
      </c>
      <c r="Q34" s="35" t="str">
        <f t="shared" si="4"/>
        <v>A TIEMPO</v>
      </c>
      <c r="R34" s="56" t="str">
        <f t="shared" si="5"/>
        <v/>
      </c>
      <c r="S34" s="3"/>
    </row>
    <row r="35" spans="1:19" ht="30" x14ac:dyDescent="0.25">
      <c r="A35" s="8">
        <v>28</v>
      </c>
      <c r="B35" s="46" t="s">
        <v>137</v>
      </c>
      <c r="C35" s="11" t="s">
        <v>138</v>
      </c>
      <c r="D35" s="45" t="s">
        <v>139</v>
      </c>
      <c r="E35" s="17" t="s">
        <v>140</v>
      </c>
      <c r="F35" s="20" t="s">
        <v>4</v>
      </c>
      <c r="G35" s="14">
        <f t="shared" si="0"/>
        <v>15</v>
      </c>
      <c r="H35" s="9" t="s">
        <v>11</v>
      </c>
      <c r="I35" s="10"/>
      <c r="J35" s="32">
        <v>41778</v>
      </c>
      <c r="K35" s="13">
        <f t="shared" si="6"/>
        <v>5</v>
      </c>
      <c r="L35" s="34" t="str">
        <f t="shared" si="1"/>
        <v>Mayo 2014</v>
      </c>
      <c r="M35" s="64"/>
      <c r="N35" s="28">
        <f t="shared" si="2"/>
        <v>41799</v>
      </c>
      <c r="O35" s="10">
        <v>41782</v>
      </c>
      <c r="P35" s="24">
        <f t="shared" si="3"/>
        <v>4</v>
      </c>
      <c r="Q35" s="35" t="str">
        <f t="shared" si="4"/>
        <v>A TIEMPO</v>
      </c>
      <c r="R35" s="56" t="str">
        <f t="shared" si="5"/>
        <v>ANTES DE 10 DIAS</v>
      </c>
      <c r="S35" s="3"/>
    </row>
    <row r="36" spans="1:19" ht="30" x14ac:dyDescent="0.25">
      <c r="A36" s="8">
        <v>29</v>
      </c>
      <c r="B36" s="46" t="s">
        <v>141</v>
      </c>
      <c r="C36" s="11" t="s">
        <v>142</v>
      </c>
      <c r="D36" s="45" t="s">
        <v>143</v>
      </c>
      <c r="E36" s="17" t="s">
        <v>144</v>
      </c>
      <c r="F36" s="20" t="s">
        <v>5</v>
      </c>
      <c r="G36" s="14">
        <f t="shared" si="0"/>
        <v>5</v>
      </c>
      <c r="H36" s="9" t="s">
        <v>11</v>
      </c>
      <c r="I36" s="10"/>
      <c r="J36" s="32">
        <v>41786</v>
      </c>
      <c r="K36" s="13">
        <f t="shared" si="6"/>
        <v>5</v>
      </c>
      <c r="L36" s="34" t="str">
        <f t="shared" si="1"/>
        <v>Mayo 2014</v>
      </c>
      <c r="M36" s="64"/>
      <c r="N36" s="28">
        <f t="shared" si="2"/>
        <v>41793</v>
      </c>
      <c r="O36" s="10">
        <v>41786</v>
      </c>
      <c r="P36" s="24">
        <f t="shared" si="3"/>
        <v>0</v>
      </c>
      <c r="Q36" s="35" t="str">
        <f t="shared" si="4"/>
        <v>A TIEMPO</v>
      </c>
      <c r="R36" s="56" t="str">
        <f t="shared" si="5"/>
        <v>ANTES DE 10 DIAS</v>
      </c>
      <c r="S36" s="3"/>
    </row>
    <row r="37" spans="1:19" ht="30" x14ac:dyDescent="0.25">
      <c r="A37" s="8">
        <v>30</v>
      </c>
      <c r="B37" s="46" t="s">
        <v>145</v>
      </c>
      <c r="C37" s="11" t="s">
        <v>146</v>
      </c>
      <c r="D37" s="45" t="s">
        <v>147</v>
      </c>
      <c r="E37" s="17" t="s">
        <v>148</v>
      </c>
      <c r="F37" s="20" t="s">
        <v>6</v>
      </c>
      <c r="G37" s="14">
        <f t="shared" si="0"/>
        <v>2</v>
      </c>
      <c r="H37" s="9" t="s">
        <v>11</v>
      </c>
      <c r="I37" s="10"/>
      <c r="J37" s="32">
        <v>41799</v>
      </c>
      <c r="K37" s="13">
        <f t="shared" si="6"/>
        <v>6</v>
      </c>
      <c r="L37" s="34" t="str">
        <f t="shared" si="1"/>
        <v>Junio 2014</v>
      </c>
      <c r="M37" s="64"/>
      <c r="N37" s="28">
        <f t="shared" si="2"/>
        <v>41801</v>
      </c>
      <c r="O37" s="10">
        <v>41800</v>
      </c>
      <c r="P37" s="24">
        <f t="shared" si="3"/>
        <v>1</v>
      </c>
      <c r="Q37" s="35" t="str">
        <f t="shared" si="4"/>
        <v>A TIEMPO</v>
      </c>
      <c r="R37" s="56" t="str">
        <f t="shared" si="5"/>
        <v>ANTES DE 10 DIAS</v>
      </c>
      <c r="S37" s="3"/>
    </row>
    <row r="38" spans="1:19" ht="45" x14ac:dyDescent="0.25">
      <c r="A38" s="8">
        <v>31</v>
      </c>
      <c r="B38" s="46" t="s">
        <v>149</v>
      </c>
      <c r="C38" s="11" t="s">
        <v>150</v>
      </c>
      <c r="D38" s="45" t="s">
        <v>151</v>
      </c>
      <c r="E38" s="17" t="s">
        <v>152</v>
      </c>
      <c r="F38" s="20" t="s">
        <v>6</v>
      </c>
      <c r="G38" s="14">
        <f t="shared" si="0"/>
        <v>2</v>
      </c>
      <c r="H38" s="9" t="s">
        <v>11</v>
      </c>
      <c r="I38" s="10"/>
      <c r="J38" s="32">
        <v>41813</v>
      </c>
      <c r="K38" s="13">
        <f t="shared" si="6"/>
        <v>6</v>
      </c>
      <c r="L38" s="34" t="str">
        <f t="shared" si="1"/>
        <v>Junio 2014</v>
      </c>
      <c r="M38" s="64"/>
      <c r="N38" s="28">
        <f t="shared" si="2"/>
        <v>41815</v>
      </c>
      <c r="O38" s="10">
        <v>41815</v>
      </c>
      <c r="P38" s="24">
        <f t="shared" si="3"/>
        <v>2</v>
      </c>
      <c r="Q38" s="35" t="str">
        <f t="shared" si="4"/>
        <v>A TIEMPO</v>
      </c>
      <c r="R38" s="56" t="str">
        <f t="shared" si="5"/>
        <v>ANTES DE 10 DIAS</v>
      </c>
      <c r="S38" s="3"/>
    </row>
    <row r="39" spans="1:19" x14ac:dyDescent="0.25">
      <c r="A39" s="8">
        <v>32</v>
      </c>
      <c r="B39" s="46" t="s">
        <v>153</v>
      </c>
      <c r="C39" s="11" t="s">
        <v>154</v>
      </c>
      <c r="D39" s="45" t="s">
        <v>155</v>
      </c>
      <c r="E39" s="11" t="s">
        <v>156</v>
      </c>
      <c r="F39" s="20" t="s">
        <v>5</v>
      </c>
      <c r="G39" s="14">
        <f t="shared" si="0"/>
        <v>5</v>
      </c>
      <c r="H39" s="9" t="s">
        <v>11</v>
      </c>
      <c r="I39" s="10"/>
      <c r="J39" s="32">
        <v>41817</v>
      </c>
      <c r="K39" s="13">
        <f t="shared" si="6"/>
        <v>6</v>
      </c>
      <c r="L39" s="34" t="str">
        <f t="shared" si="1"/>
        <v>Junio 2014</v>
      </c>
      <c r="M39" s="64"/>
      <c r="N39" s="28">
        <f t="shared" si="2"/>
        <v>41824</v>
      </c>
      <c r="O39" s="10">
        <v>41817</v>
      </c>
      <c r="P39" s="24">
        <f t="shared" si="3"/>
        <v>0</v>
      </c>
      <c r="Q39" s="35" t="str">
        <f t="shared" si="4"/>
        <v>A TIEMPO</v>
      </c>
      <c r="R39" s="56" t="str">
        <f t="shared" si="5"/>
        <v>ANTES DE 10 DIAS</v>
      </c>
      <c r="S39" s="3"/>
    </row>
    <row r="40" spans="1:19" ht="30" x14ac:dyDescent="0.25">
      <c r="A40" s="8">
        <v>33</v>
      </c>
      <c r="B40" s="46" t="s">
        <v>192</v>
      </c>
      <c r="C40" s="11" t="s">
        <v>193</v>
      </c>
      <c r="D40" s="45" t="s">
        <v>194</v>
      </c>
      <c r="E40" s="19" t="s">
        <v>195</v>
      </c>
      <c r="F40" s="20" t="s">
        <v>5</v>
      </c>
      <c r="G40" s="14">
        <f>IFERROR(+VLOOKUP(F40,Tiempo2,2,FALSE),"")</f>
        <v>5</v>
      </c>
      <c r="H40" s="9" t="s">
        <v>11</v>
      </c>
      <c r="I40" s="10"/>
      <c r="J40" s="32">
        <v>41848</v>
      </c>
      <c r="K40" s="13">
        <f t="shared" si="6"/>
        <v>7</v>
      </c>
      <c r="L40" s="34" t="str">
        <f t="shared" ref="L40:L71" si="7">+IFERROR((VLOOKUP(K40,Meses,2,FALSE))&amp;" "&amp;TEXT(J40,"YYYY"),"")</f>
        <v>Julio 2014</v>
      </c>
      <c r="M40" s="64"/>
      <c r="N40" s="28">
        <f t="shared" si="2"/>
        <v>41855</v>
      </c>
      <c r="O40" s="10">
        <v>41852</v>
      </c>
      <c r="P40" s="24">
        <f t="shared" si="3"/>
        <v>4</v>
      </c>
      <c r="Q40" s="35" t="str">
        <f t="shared" si="4"/>
        <v>A TIEMPO</v>
      </c>
      <c r="R40" s="56" t="str">
        <f t="shared" si="5"/>
        <v>ANTES DE 10 DIAS</v>
      </c>
      <c r="S40" s="3"/>
    </row>
    <row r="41" spans="1:19" x14ac:dyDescent="0.25">
      <c r="A41" s="8">
        <v>34</v>
      </c>
      <c r="B41" s="46" t="s">
        <v>196</v>
      </c>
      <c r="C41" s="11"/>
      <c r="D41" s="45" t="s">
        <v>197</v>
      </c>
      <c r="E41" s="19" t="s">
        <v>198</v>
      </c>
      <c r="F41" s="20" t="s">
        <v>5</v>
      </c>
      <c r="G41" s="14">
        <f t="shared" si="0"/>
        <v>5</v>
      </c>
      <c r="H41" s="9" t="s">
        <v>11</v>
      </c>
      <c r="I41" s="10"/>
      <c r="J41" s="32">
        <v>41848</v>
      </c>
      <c r="K41" s="13">
        <f t="shared" si="6"/>
        <v>7</v>
      </c>
      <c r="L41" s="34" t="str">
        <f t="shared" si="7"/>
        <v>Julio 2014</v>
      </c>
      <c r="M41" s="64"/>
      <c r="N41" s="28">
        <f t="shared" si="2"/>
        <v>41855</v>
      </c>
      <c r="O41" s="10">
        <v>41852</v>
      </c>
      <c r="P41" s="24">
        <f t="shared" si="3"/>
        <v>4</v>
      </c>
      <c r="Q41" s="35" t="str">
        <f t="shared" si="4"/>
        <v>A TIEMPO</v>
      </c>
      <c r="R41" s="56" t="str">
        <f t="shared" si="5"/>
        <v>ANTES DE 10 DIAS</v>
      </c>
      <c r="S41" s="3"/>
    </row>
    <row r="42" spans="1:19" x14ac:dyDescent="0.25">
      <c r="A42" s="8">
        <v>35</v>
      </c>
      <c r="B42" s="46" t="s">
        <v>201</v>
      </c>
      <c r="C42" s="11" t="s">
        <v>202</v>
      </c>
      <c r="D42" s="92" t="s">
        <v>203</v>
      </c>
      <c r="E42" s="11" t="s">
        <v>204</v>
      </c>
      <c r="F42" s="20" t="s">
        <v>5</v>
      </c>
      <c r="G42" s="14">
        <f t="shared" si="0"/>
        <v>5</v>
      </c>
      <c r="H42" s="9" t="s">
        <v>11</v>
      </c>
      <c r="I42" s="10"/>
      <c r="J42" s="32">
        <v>41864</v>
      </c>
      <c r="K42" s="13">
        <f t="shared" si="6"/>
        <v>8</v>
      </c>
      <c r="L42" s="34" t="str">
        <f t="shared" si="7"/>
        <v>Agosto 2014</v>
      </c>
      <c r="M42" s="64"/>
      <c r="N42" s="28">
        <f t="shared" si="2"/>
        <v>41871</v>
      </c>
      <c r="O42" s="10">
        <v>41865</v>
      </c>
      <c r="P42" s="24">
        <f t="shared" si="3"/>
        <v>1</v>
      </c>
      <c r="Q42" s="35" t="str">
        <f t="shared" si="4"/>
        <v>A TIEMPO</v>
      </c>
      <c r="R42" s="56" t="str">
        <f t="shared" si="5"/>
        <v>ANTES DE 10 DIAS</v>
      </c>
      <c r="S42" s="3"/>
    </row>
    <row r="43" spans="1:19" x14ac:dyDescent="0.25">
      <c r="A43" s="8">
        <v>36</v>
      </c>
      <c r="B43" s="46"/>
      <c r="C43" s="11"/>
      <c r="D43" s="46"/>
      <c r="E43" s="11"/>
      <c r="F43" s="20"/>
      <c r="G43" s="14" t="str">
        <f t="shared" si="0"/>
        <v/>
      </c>
      <c r="H43" s="9"/>
      <c r="I43" s="10"/>
      <c r="J43" s="32"/>
      <c r="K43" s="13" t="str">
        <f t="shared" si="6"/>
        <v/>
      </c>
      <c r="L43" s="34" t="str">
        <f t="shared" si="7"/>
        <v/>
      </c>
      <c r="M43" s="64"/>
      <c r="N43" s="28" t="str">
        <f t="shared" si="2"/>
        <v/>
      </c>
      <c r="O43" s="10"/>
      <c r="P43" s="24">
        <f t="shared" si="3"/>
        <v>0</v>
      </c>
      <c r="Q43" s="35" t="str">
        <f t="shared" si="4"/>
        <v>A TIEMPO</v>
      </c>
      <c r="R43" s="56" t="str">
        <f t="shared" si="5"/>
        <v>ANTES DE 10 DIAS</v>
      </c>
      <c r="S43" s="3"/>
    </row>
    <row r="44" spans="1:19" x14ac:dyDescent="0.25">
      <c r="A44" s="8">
        <v>37</v>
      </c>
      <c r="B44" s="46"/>
      <c r="C44" s="11"/>
      <c r="D44" s="46"/>
      <c r="E44" s="11"/>
      <c r="F44" s="20"/>
      <c r="G44" s="14" t="str">
        <f t="shared" si="0"/>
        <v/>
      </c>
      <c r="H44" s="9"/>
      <c r="I44" s="10"/>
      <c r="J44" s="32"/>
      <c r="K44" s="13" t="str">
        <f t="shared" si="6"/>
        <v/>
      </c>
      <c r="L44" s="34" t="str">
        <f t="shared" si="7"/>
        <v/>
      </c>
      <c r="M44" s="64"/>
      <c r="N44" s="28" t="str">
        <f t="shared" si="2"/>
        <v/>
      </c>
      <c r="O44" s="10"/>
      <c r="P44" s="24">
        <f t="shared" si="3"/>
        <v>0</v>
      </c>
      <c r="Q44" s="35" t="str">
        <f t="shared" si="4"/>
        <v>A TIEMPO</v>
      </c>
      <c r="R44" s="56" t="str">
        <f t="shared" si="5"/>
        <v>ANTES DE 10 DIAS</v>
      </c>
      <c r="S44" s="3"/>
    </row>
    <row r="45" spans="1:19" x14ac:dyDescent="0.25">
      <c r="A45" s="8">
        <v>38</v>
      </c>
      <c r="B45" s="46"/>
      <c r="C45" s="11"/>
      <c r="D45" s="46"/>
      <c r="E45" s="11"/>
      <c r="F45" s="20"/>
      <c r="G45" s="14" t="str">
        <f t="shared" si="0"/>
        <v/>
      </c>
      <c r="H45" s="9"/>
      <c r="I45" s="10"/>
      <c r="J45" s="32"/>
      <c r="K45" s="13" t="str">
        <f t="shared" si="6"/>
        <v/>
      </c>
      <c r="L45" s="34" t="str">
        <f t="shared" si="7"/>
        <v/>
      </c>
      <c r="M45" s="64"/>
      <c r="N45" s="28" t="str">
        <f t="shared" si="2"/>
        <v/>
      </c>
      <c r="O45" s="10"/>
      <c r="P45" s="24">
        <f t="shared" si="3"/>
        <v>0</v>
      </c>
      <c r="Q45" s="35" t="str">
        <f t="shared" si="4"/>
        <v>A TIEMPO</v>
      </c>
      <c r="R45" s="56" t="str">
        <f t="shared" si="5"/>
        <v>ANTES DE 10 DIAS</v>
      </c>
      <c r="S45" s="3"/>
    </row>
    <row r="46" spans="1:19" x14ac:dyDescent="0.25">
      <c r="A46" s="8">
        <v>39</v>
      </c>
      <c r="B46" s="46"/>
      <c r="C46" s="11"/>
      <c r="D46" s="46"/>
      <c r="E46" s="11"/>
      <c r="F46" s="20"/>
      <c r="G46" s="14" t="str">
        <f t="shared" si="0"/>
        <v/>
      </c>
      <c r="H46" s="9"/>
      <c r="I46" s="10"/>
      <c r="J46" s="32"/>
      <c r="K46" s="13" t="str">
        <f t="shared" si="6"/>
        <v/>
      </c>
      <c r="L46" s="34" t="str">
        <f t="shared" si="7"/>
        <v/>
      </c>
      <c r="M46" s="64"/>
      <c r="N46" s="28" t="str">
        <f t="shared" si="2"/>
        <v/>
      </c>
      <c r="O46" s="10"/>
      <c r="P46" s="24">
        <f t="shared" si="3"/>
        <v>0</v>
      </c>
      <c r="Q46" s="35" t="str">
        <f t="shared" si="4"/>
        <v>A TIEMPO</v>
      </c>
      <c r="R46" s="56" t="str">
        <f t="shared" si="5"/>
        <v>ANTES DE 10 DIAS</v>
      </c>
      <c r="S46" s="3"/>
    </row>
    <row r="47" spans="1:19" x14ac:dyDescent="0.25">
      <c r="A47" s="8">
        <v>40</v>
      </c>
      <c r="B47" s="46"/>
      <c r="C47" s="11"/>
      <c r="D47" s="46"/>
      <c r="E47" s="11"/>
      <c r="F47" s="20"/>
      <c r="G47" s="14" t="str">
        <f t="shared" si="0"/>
        <v/>
      </c>
      <c r="H47" s="9"/>
      <c r="I47" s="10"/>
      <c r="J47" s="32"/>
      <c r="K47" s="13" t="str">
        <f t="shared" si="6"/>
        <v/>
      </c>
      <c r="L47" s="34" t="str">
        <f t="shared" si="7"/>
        <v/>
      </c>
      <c r="M47" s="64"/>
      <c r="N47" s="28" t="str">
        <f t="shared" si="2"/>
        <v/>
      </c>
      <c r="O47" s="10"/>
      <c r="P47" s="24">
        <f t="shared" si="3"/>
        <v>0</v>
      </c>
      <c r="Q47" s="35" t="str">
        <f t="shared" si="4"/>
        <v>A TIEMPO</v>
      </c>
      <c r="R47" s="56" t="str">
        <f t="shared" si="5"/>
        <v>ANTES DE 10 DIAS</v>
      </c>
      <c r="S47" s="3"/>
    </row>
    <row r="48" spans="1:19" x14ac:dyDescent="0.25">
      <c r="A48" s="8">
        <v>41</v>
      </c>
      <c r="B48" s="46"/>
      <c r="C48" s="11"/>
      <c r="D48" s="46"/>
      <c r="E48" s="11"/>
      <c r="F48" s="20"/>
      <c r="G48" s="14" t="str">
        <f t="shared" si="0"/>
        <v/>
      </c>
      <c r="H48" s="9"/>
      <c r="I48" s="10"/>
      <c r="J48" s="32"/>
      <c r="K48" s="13" t="str">
        <f t="shared" si="6"/>
        <v/>
      </c>
      <c r="L48" s="34" t="str">
        <f t="shared" si="7"/>
        <v/>
      </c>
      <c r="M48" s="64"/>
      <c r="N48" s="28" t="str">
        <f t="shared" si="2"/>
        <v/>
      </c>
      <c r="O48" s="10"/>
      <c r="P48" s="24">
        <f t="shared" si="3"/>
        <v>0</v>
      </c>
      <c r="Q48" s="35" t="str">
        <f t="shared" si="4"/>
        <v>A TIEMPO</v>
      </c>
      <c r="R48" s="56" t="str">
        <f t="shared" si="5"/>
        <v>ANTES DE 10 DIAS</v>
      </c>
      <c r="S48" s="3"/>
    </row>
    <row r="49" spans="1:19" x14ac:dyDescent="0.25">
      <c r="A49" s="8">
        <v>42</v>
      </c>
      <c r="B49" s="46"/>
      <c r="C49" s="11"/>
      <c r="D49" s="46"/>
      <c r="E49" s="11"/>
      <c r="F49" s="20"/>
      <c r="G49" s="14" t="str">
        <f t="shared" si="0"/>
        <v/>
      </c>
      <c r="H49" s="9"/>
      <c r="I49" s="10"/>
      <c r="J49" s="32"/>
      <c r="K49" s="13" t="str">
        <f t="shared" si="6"/>
        <v/>
      </c>
      <c r="L49" s="34" t="str">
        <f t="shared" si="7"/>
        <v/>
      </c>
      <c r="M49" s="64"/>
      <c r="N49" s="28" t="str">
        <f t="shared" si="2"/>
        <v/>
      </c>
      <c r="O49" s="10"/>
      <c r="P49" s="24">
        <f t="shared" si="3"/>
        <v>0</v>
      </c>
      <c r="Q49" s="35" t="str">
        <f t="shared" si="4"/>
        <v>A TIEMPO</v>
      </c>
      <c r="R49" s="56" t="str">
        <f t="shared" si="5"/>
        <v>ANTES DE 10 DIAS</v>
      </c>
      <c r="S49" s="3"/>
    </row>
    <row r="50" spans="1:19" x14ac:dyDescent="0.25">
      <c r="A50" s="8">
        <v>43</v>
      </c>
      <c r="B50" s="46"/>
      <c r="C50" s="11"/>
      <c r="D50" s="46"/>
      <c r="E50" s="11"/>
      <c r="F50" s="20"/>
      <c r="G50" s="14" t="str">
        <f t="shared" si="0"/>
        <v/>
      </c>
      <c r="H50" s="9"/>
      <c r="I50" s="10"/>
      <c r="J50" s="32"/>
      <c r="K50" s="13" t="str">
        <f t="shared" si="6"/>
        <v/>
      </c>
      <c r="L50" s="34" t="str">
        <f t="shared" si="7"/>
        <v/>
      </c>
      <c r="M50" s="64"/>
      <c r="N50" s="28" t="str">
        <f t="shared" si="2"/>
        <v/>
      </c>
      <c r="O50" s="10"/>
      <c r="P50" s="24">
        <f t="shared" si="3"/>
        <v>0</v>
      </c>
      <c r="Q50" s="35" t="str">
        <f t="shared" si="4"/>
        <v>A TIEMPO</v>
      </c>
      <c r="R50" s="56" t="str">
        <f t="shared" si="5"/>
        <v>ANTES DE 10 DIAS</v>
      </c>
      <c r="S50" s="3"/>
    </row>
    <row r="51" spans="1:19" x14ac:dyDescent="0.25">
      <c r="A51" s="8">
        <v>44</v>
      </c>
      <c r="B51" s="46"/>
      <c r="C51" s="11"/>
      <c r="D51" s="46"/>
      <c r="E51" s="11"/>
      <c r="F51" s="20"/>
      <c r="G51" s="14" t="str">
        <f t="shared" si="0"/>
        <v/>
      </c>
      <c r="H51" s="9"/>
      <c r="I51" s="10"/>
      <c r="J51" s="32"/>
      <c r="K51" s="13" t="str">
        <f t="shared" si="6"/>
        <v/>
      </c>
      <c r="L51" s="34" t="str">
        <f t="shared" si="7"/>
        <v/>
      </c>
      <c r="M51" s="64"/>
      <c r="N51" s="28" t="str">
        <f t="shared" si="2"/>
        <v/>
      </c>
      <c r="O51" s="10"/>
      <c r="P51" s="24">
        <f t="shared" si="3"/>
        <v>0</v>
      </c>
      <c r="Q51" s="35" t="str">
        <f t="shared" si="4"/>
        <v>A TIEMPO</v>
      </c>
      <c r="R51" s="56" t="str">
        <f t="shared" si="5"/>
        <v>ANTES DE 10 DIAS</v>
      </c>
      <c r="S51" s="3"/>
    </row>
    <row r="52" spans="1:19" x14ac:dyDescent="0.25">
      <c r="A52" s="8">
        <v>45</v>
      </c>
      <c r="B52" s="46"/>
      <c r="C52" s="11"/>
      <c r="D52" s="46"/>
      <c r="E52" s="11"/>
      <c r="F52" s="20"/>
      <c r="G52" s="14" t="str">
        <f t="shared" si="0"/>
        <v/>
      </c>
      <c r="H52" s="9"/>
      <c r="I52" s="10"/>
      <c r="J52" s="32"/>
      <c r="K52" s="13" t="str">
        <f t="shared" si="6"/>
        <v/>
      </c>
      <c r="L52" s="34" t="str">
        <f t="shared" si="7"/>
        <v/>
      </c>
      <c r="M52" s="64"/>
      <c r="N52" s="28" t="str">
        <f t="shared" si="2"/>
        <v/>
      </c>
      <c r="O52" s="10"/>
      <c r="P52" s="24">
        <f t="shared" si="3"/>
        <v>0</v>
      </c>
      <c r="Q52" s="35" t="str">
        <f t="shared" si="4"/>
        <v>A TIEMPO</v>
      </c>
      <c r="R52" s="56" t="str">
        <f t="shared" si="5"/>
        <v>ANTES DE 10 DIAS</v>
      </c>
      <c r="S52" s="3"/>
    </row>
    <row r="53" spans="1:19" x14ac:dyDescent="0.25">
      <c r="A53" s="8">
        <v>46</v>
      </c>
      <c r="B53" s="46"/>
      <c r="C53" s="11"/>
      <c r="D53" s="46"/>
      <c r="E53" s="11"/>
      <c r="F53" s="20"/>
      <c r="G53" s="14" t="str">
        <f t="shared" si="0"/>
        <v/>
      </c>
      <c r="H53" s="9"/>
      <c r="I53" s="10"/>
      <c r="J53" s="32"/>
      <c r="K53" s="13" t="str">
        <f t="shared" si="6"/>
        <v/>
      </c>
      <c r="L53" s="34" t="str">
        <f t="shared" si="7"/>
        <v/>
      </c>
      <c r="M53" s="64"/>
      <c r="N53" s="28" t="str">
        <f t="shared" si="2"/>
        <v/>
      </c>
      <c r="O53" s="10"/>
      <c r="P53" s="24">
        <f t="shared" si="3"/>
        <v>0</v>
      </c>
      <c r="Q53" s="35" t="str">
        <f t="shared" si="4"/>
        <v>A TIEMPO</v>
      </c>
      <c r="R53" s="56" t="str">
        <f t="shared" si="5"/>
        <v>ANTES DE 10 DIAS</v>
      </c>
      <c r="S53" s="3"/>
    </row>
    <row r="54" spans="1:19" x14ac:dyDescent="0.25">
      <c r="A54" s="8">
        <v>47</v>
      </c>
      <c r="B54" s="46"/>
      <c r="C54" s="11"/>
      <c r="D54" s="46"/>
      <c r="E54" s="11"/>
      <c r="F54" s="20"/>
      <c r="G54" s="14" t="str">
        <f t="shared" si="0"/>
        <v/>
      </c>
      <c r="H54" s="9"/>
      <c r="I54" s="10"/>
      <c r="J54" s="32"/>
      <c r="K54" s="13" t="str">
        <f t="shared" si="6"/>
        <v/>
      </c>
      <c r="L54" s="34" t="str">
        <f t="shared" si="7"/>
        <v/>
      </c>
      <c r="M54" s="64"/>
      <c r="N54" s="28" t="str">
        <f t="shared" si="2"/>
        <v/>
      </c>
      <c r="O54" s="10"/>
      <c r="P54" s="24">
        <f t="shared" si="3"/>
        <v>0</v>
      </c>
      <c r="Q54" s="35" t="str">
        <f t="shared" si="4"/>
        <v>A TIEMPO</v>
      </c>
      <c r="R54" s="56" t="str">
        <f t="shared" si="5"/>
        <v>ANTES DE 10 DIAS</v>
      </c>
      <c r="S54" s="3"/>
    </row>
    <row r="55" spans="1:19" x14ac:dyDescent="0.25">
      <c r="A55" s="8">
        <v>48</v>
      </c>
      <c r="B55" s="46"/>
      <c r="C55" s="11"/>
      <c r="D55" s="46"/>
      <c r="E55" s="11"/>
      <c r="F55" s="20"/>
      <c r="G55" s="14" t="str">
        <f t="shared" si="0"/>
        <v/>
      </c>
      <c r="H55" s="9"/>
      <c r="I55" s="10"/>
      <c r="J55" s="32"/>
      <c r="K55" s="13" t="str">
        <f t="shared" si="6"/>
        <v/>
      </c>
      <c r="L55" s="34" t="str">
        <f t="shared" si="7"/>
        <v/>
      </c>
      <c r="M55" s="64"/>
      <c r="N55" s="28" t="str">
        <f t="shared" si="2"/>
        <v/>
      </c>
      <c r="O55" s="10"/>
      <c r="P55" s="24">
        <f t="shared" si="3"/>
        <v>0</v>
      </c>
      <c r="Q55" s="35" t="str">
        <f t="shared" si="4"/>
        <v>A TIEMPO</v>
      </c>
      <c r="R55" s="56" t="str">
        <f t="shared" si="5"/>
        <v>ANTES DE 10 DIAS</v>
      </c>
      <c r="S55" s="3"/>
    </row>
    <row r="56" spans="1:19" x14ac:dyDescent="0.25">
      <c r="A56" s="8">
        <v>49</v>
      </c>
      <c r="B56" s="46"/>
      <c r="C56" s="11"/>
      <c r="D56" s="46"/>
      <c r="E56" s="11"/>
      <c r="F56" s="20"/>
      <c r="G56" s="14" t="str">
        <f t="shared" si="0"/>
        <v/>
      </c>
      <c r="H56" s="9"/>
      <c r="I56" s="10"/>
      <c r="J56" s="32"/>
      <c r="K56" s="13" t="str">
        <f t="shared" si="6"/>
        <v/>
      </c>
      <c r="L56" s="34" t="str">
        <f t="shared" si="7"/>
        <v/>
      </c>
      <c r="M56" s="64"/>
      <c r="N56" s="28" t="str">
        <f t="shared" si="2"/>
        <v/>
      </c>
      <c r="O56" s="10"/>
      <c r="P56" s="24">
        <f t="shared" si="3"/>
        <v>0</v>
      </c>
      <c r="Q56" s="35" t="str">
        <f t="shared" si="4"/>
        <v>A TIEMPO</v>
      </c>
      <c r="R56" s="56" t="str">
        <f t="shared" si="5"/>
        <v>ANTES DE 10 DIAS</v>
      </c>
      <c r="S56" s="3"/>
    </row>
    <row r="57" spans="1:19" x14ac:dyDescent="0.25">
      <c r="A57" s="8">
        <v>50</v>
      </c>
      <c r="B57" s="46"/>
      <c r="C57" s="11"/>
      <c r="D57" s="46"/>
      <c r="E57" s="11"/>
      <c r="F57" s="20"/>
      <c r="G57" s="14" t="str">
        <f t="shared" si="0"/>
        <v/>
      </c>
      <c r="H57" s="9"/>
      <c r="I57" s="10"/>
      <c r="J57" s="32"/>
      <c r="K57" s="13" t="str">
        <f t="shared" si="6"/>
        <v/>
      </c>
      <c r="L57" s="34" t="str">
        <f t="shared" si="7"/>
        <v/>
      </c>
      <c r="M57" s="64"/>
      <c r="N57" s="28" t="str">
        <f t="shared" si="2"/>
        <v/>
      </c>
      <c r="O57" s="10"/>
      <c r="P57" s="24">
        <f t="shared" si="3"/>
        <v>0</v>
      </c>
      <c r="Q57" s="35" t="str">
        <f t="shared" si="4"/>
        <v>A TIEMPO</v>
      </c>
      <c r="R57" s="56" t="str">
        <f t="shared" si="5"/>
        <v>ANTES DE 10 DIAS</v>
      </c>
      <c r="S57" s="3"/>
    </row>
    <row r="58" spans="1:19" x14ac:dyDescent="0.25">
      <c r="A58" s="8">
        <v>51</v>
      </c>
      <c r="B58" s="46"/>
      <c r="C58" s="11"/>
      <c r="D58" s="46"/>
      <c r="E58" s="11"/>
      <c r="F58" s="20"/>
      <c r="G58" s="14" t="str">
        <f t="shared" si="0"/>
        <v/>
      </c>
      <c r="H58" s="9"/>
      <c r="I58" s="10"/>
      <c r="J58" s="32"/>
      <c r="K58" s="13" t="str">
        <f t="shared" si="6"/>
        <v/>
      </c>
      <c r="L58" s="34" t="str">
        <f t="shared" si="7"/>
        <v/>
      </c>
      <c r="M58" s="64"/>
      <c r="N58" s="28" t="str">
        <f t="shared" si="2"/>
        <v/>
      </c>
      <c r="O58" s="10"/>
      <c r="P58" s="24">
        <f t="shared" si="3"/>
        <v>0</v>
      </c>
      <c r="Q58" s="35" t="str">
        <f t="shared" si="4"/>
        <v>A TIEMPO</v>
      </c>
      <c r="R58" s="56" t="str">
        <f t="shared" si="5"/>
        <v>ANTES DE 10 DIAS</v>
      </c>
      <c r="S58" s="3"/>
    </row>
    <row r="59" spans="1:19" x14ac:dyDescent="0.25">
      <c r="A59" s="8">
        <v>52</v>
      </c>
      <c r="B59" s="46"/>
      <c r="C59" s="11"/>
      <c r="D59" s="46"/>
      <c r="E59" s="11"/>
      <c r="F59" s="20"/>
      <c r="G59" s="14" t="str">
        <f t="shared" si="0"/>
        <v/>
      </c>
      <c r="H59" s="9"/>
      <c r="I59" s="10"/>
      <c r="J59" s="32"/>
      <c r="K59" s="13" t="str">
        <f t="shared" si="6"/>
        <v/>
      </c>
      <c r="L59" s="34" t="str">
        <f t="shared" si="7"/>
        <v/>
      </c>
      <c r="M59" s="64"/>
      <c r="N59" s="28" t="str">
        <f t="shared" si="2"/>
        <v/>
      </c>
      <c r="O59" s="10"/>
      <c r="P59" s="24">
        <f t="shared" si="3"/>
        <v>0</v>
      </c>
      <c r="Q59" s="35" t="str">
        <f t="shared" si="4"/>
        <v>A TIEMPO</v>
      </c>
      <c r="R59" s="56" t="str">
        <f t="shared" si="5"/>
        <v>ANTES DE 10 DIAS</v>
      </c>
      <c r="S59" s="3"/>
    </row>
    <row r="60" spans="1:19" x14ac:dyDescent="0.25">
      <c r="A60" s="8">
        <v>53</v>
      </c>
      <c r="B60" s="46"/>
      <c r="C60" s="11"/>
      <c r="D60" s="46"/>
      <c r="E60" s="11"/>
      <c r="F60" s="20"/>
      <c r="G60" s="14" t="str">
        <f t="shared" si="0"/>
        <v/>
      </c>
      <c r="H60" s="9"/>
      <c r="I60" s="10"/>
      <c r="J60" s="32"/>
      <c r="K60" s="13" t="str">
        <f t="shared" si="6"/>
        <v/>
      </c>
      <c r="L60" s="34" t="str">
        <f t="shared" si="7"/>
        <v/>
      </c>
      <c r="M60" s="64"/>
      <c r="N60" s="28" t="str">
        <f t="shared" si="2"/>
        <v/>
      </c>
      <c r="O60" s="10"/>
      <c r="P60" s="24">
        <f t="shared" si="3"/>
        <v>0</v>
      </c>
      <c r="Q60" s="35" t="str">
        <f t="shared" si="4"/>
        <v>A TIEMPO</v>
      </c>
      <c r="R60" s="56" t="str">
        <f t="shared" si="5"/>
        <v>ANTES DE 10 DIAS</v>
      </c>
      <c r="S60" s="3"/>
    </row>
    <row r="61" spans="1:19" x14ac:dyDescent="0.25">
      <c r="A61" s="8">
        <v>54</v>
      </c>
      <c r="B61" s="46"/>
      <c r="C61" s="11"/>
      <c r="D61" s="46"/>
      <c r="E61" s="11"/>
      <c r="F61" s="20"/>
      <c r="G61" s="14" t="str">
        <f t="shared" si="0"/>
        <v/>
      </c>
      <c r="H61" s="9"/>
      <c r="I61" s="10"/>
      <c r="J61" s="32"/>
      <c r="K61" s="13" t="str">
        <f t="shared" si="6"/>
        <v/>
      </c>
      <c r="L61" s="34" t="str">
        <f t="shared" si="7"/>
        <v/>
      </c>
      <c r="M61" s="64"/>
      <c r="N61" s="28" t="str">
        <f t="shared" si="2"/>
        <v/>
      </c>
      <c r="O61" s="10"/>
      <c r="P61" s="24">
        <f t="shared" si="3"/>
        <v>0</v>
      </c>
      <c r="Q61" s="35" t="str">
        <f t="shared" si="4"/>
        <v>A TIEMPO</v>
      </c>
      <c r="R61" s="56" t="str">
        <f t="shared" si="5"/>
        <v>ANTES DE 10 DIAS</v>
      </c>
      <c r="S61" s="3"/>
    </row>
    <row r="62" spans="1:19" x14ac:dyDescent="0.25">
      <c r="A62" s="8">
        <v>55</v>
      </c>
      <c r="B62" s="46"/>
      <c r="C62" s="11"/>
      <c r="D62" s="46"/>
      <c r="E62" s="11"/>
      <c r="F62" s="20"/>
      <c r="G62" s="14" t="str">
        <f t="shared" si="0"/>
        <v/>
      </c>
      <c r="H62" s="9"/>
      <c r="I62" s="10"/>
      <c r="J62" s="32"/>
      <c r="K62" s="13" t="str">
        <f t="shared" si="6"/>
        <v/>
      </c>
      <c r="L62" s="34" t="str">
        <f t="shared" si="7"/>
        <v/>
      </c>
      <c r="M62" s="64"/>
      <c r="N62" s="28" t="str">
        <f t="shared" si="2"/>
        <v/>
      </c>
      <c r="O62" s="10"/>
      <c r="P62" s="24">
        <f t="shared" si="3"/>
        <v>0</v>
      </c>
      <c r="Q62" s="35" t="str">
        <f t="shared" si="4"/>
        <v>A TIEMPO</v>
      </c>
      <c r="R62" s="56" t="str">
        <f t="shared" si="5"/>
        <v>ANTES DE 10 DIAS</v>
      </c>
      <c r="S62" s="3"/>
    </row>
    <row r="63" spans="1:19" x14ac:dyDescent="0.25">
      <c r="A63" s="8">
        <v>56</v>
      </c>
      <c r="B63" s="46"/>
      <c r="C63" s="11"/>
      <c r="D63" s="46"/>
      <c r="E63" s="11"/>
      <c r="F63" s="20"/>
      <c r="G63" s="14" t="str">
        <f t="shared" si="0"/>
        <v/>
      </c>
      <c r="H63" s="9"/>
      <c r="I63" s="10"/>
      <c r="J63" s="32"/>
      <c r="K63" s="13" t="str">
        <f t="shared" si="6"/>
        <v/>
      </c>
      <c r="L63" s="34" t="str">
        <f t="shared" si="7"/>
        <v/>
      </c>
      <c r="M63" s="64"/>
      <c r="N63" s="28" t="str">
        <f t="shared" si="2"/>
        <v/>
      </c>
      <c r="O63" s="10"/>
      <c r="P63" s="24">
        <f t="shared" si="3"/>
        <v>0</v>
      </c>
      <c r="Q63" s="35" t="str">
        <f t="shared" si="4"/>
        <v>A TIEMPO</v>
      </c>
      <c r="R63" s="56" t="str">
        <f t="shared" si="5"/>
        <v>ANTES DE 10 DIAS</v>
      </c>
      <c r="S63" s="3"/>
    </row>
    <row r="64" spans="1:19" x14ac:dyDescent="0.25">
      <c r="A64" s="8">
        <v>57</v>
      </c>
      <c r="B64" s="46"/>
      <c r="C64" s="11"/>
      <c r="D64" s="46"/>
      <c r="E64" s="11"/>
      <c r="F64" s="20"/>
      <c r="G64" s="14" t="str">
        <f t="shared" si="0"/>
        <v/>
      </c>
      <c r="H64" s="9"/>
      <c r="I64" s="10"/>
      <c r="J64" s="32"/>
      <c r="K64" s="13" t="str">
        <f t="shared" si="6"/>
        <v/>
      </c>
      <c r="L64" s="34" t="str">
        <f t="shared" si="7"/>
        <v/>
      </c>
      <c r="M64" s="64"/>
      <c r="N64" s="28" t="str">
        <f t="shared" si="2"/>
        <v/>
      </c>
      <c r="O64" s="10"/>
      <c r="P64" s="24">
        <f t="shared" si="3"/>
        <v>0</v>
      </c>
      <c r="Q64" s="35" t="str">
        <f t="shared" si="4"/>
        <v>A TIEMPO</v>
      </c>
      <c r="R64" s="56" t="str">
        <f t="shared" si="5"/>
        <v>ANTES DE 10 DIAS</v>
      </c>
      <c r="S64" s="3"/>
    </row>
    <row r="65" spans="1:19" x14ac:dyDescent="0.25">
      <c r="A65" s="8">
        <v>58</v>
      </c>
      <c r="B65" s="46"/>
      <c r="C65" s="11"/>
      <c r="D65" s="46"/>
      <c r="E65" s="11"/>
      <c r="F65" s="20"/>
      <c r="G65" s="14" t="str">
        <f t="shared" si="0"/>
        <v/>
      </c>
      <c r="H65" s="9"/>
      <c r="I65" s="10"/>
      <c r="J65" s="32"/>
      <c r="K65" s="13" t="str">
        <f t="shared" si="6"/>
        <v/>
      </c>
      <c r="L65" s="34" t="str">
        <f t="shared" si="7"/>
        <v/>
      </c>
      <c r="M65" s="64"/>
      <c r="N65" s="28" t="str">
        <f t="shared" si="2"/>
        <v/>
      </c>
      <c r="O65" s="10"/>
      <c r="P65" s="24">
        <f t="shared" si="3"/>
        <v>0</v>
      </c>
      <c r="Q65" s="35" t="str">
        <f t="shared" si="4"/>
        <v>A TIEMPO</v>
      </c>
      <c r="R65" s="56" t="str">
        <f t="shared" si="5"/>
        <v>ANTES DE 10 DIAS</v>
      </c>
      <c r="S65" s="3"/>
    </row>
    <row r="66" spans="1:19" x14ac:dyDescent="0.25">
      <c r="A66" s="8">
        <v>59</v>
      </c>
      <c r="B66" s="46"/>
      <c r="C66" s="11"/>
      <c r="D66" s="46"/>
      <c r="E66" s="11"/>
      <c r="F66" s="20"/>
      <c r="G66" s="14" t="str">
        <f t="shared" si="0"/>
        <v/>
      </c>
      <c r="H66" s="9"/>
      <c r="I66" s="10"/>
      <c r="J66" s="32"/>
      <c r="K66" s="13" t="str">
        <f t="shared" si="6"/>
        <v/>
      </c>
      <c r="L66" s="34" t="str">
        <f t="shared" si="7"/>
        <v/>
      </c>
      <c r="M66" s="64"/>
      <c r="N66" s="28" t="str">
        <f t="shared" si="2"/>
        <v/>
      </c>
      <c r="O66" s="10"/>
      <c r="P66" s="24">
        <f t="shared" si="3"/>
        <v>0</v>
      </c>
      <c r="Q66" s="35" t="str">
        <f t="shared" si="4"/>
        <v>A TIEMPO</v>
      </c>
      <c r="R66" s="56" t="str">
        <f t="shared" si="5"/>
        <v>ANTES DE 10 DIAS</v>
      </c>
      <c r="S66" s="3"/>
    </row>
    <row r="67" spans="1:19" x14ac:dyDescent="0.25">
      <c r="A67" s="8">
        <v>60</v>
      </c>
      <c r="B67" s="46"/>
      <c r="C67" s="11"/>
      <c r="D67" s="46"/>
      <c r="E67" s="11"/>
      <c r="F67" s="20"/>
      <c r="G67" s="14" t="str">
        <f t="shared" si="0"/>
        <v/>
      </c>
      <c r="H67" s="9"/>
      <c r="I67" s="10"/>
      <c r="J67" s="32"/>
      <c r="K67" s="13" t="str">
        <f t="shared" si="6"/>
        <v/>
      </c>
      <c r="L67" s="34" t="str">
        <f t="shared" si="7"/>
        <v/>
      </c>
      <c r="M67" s="64"/>
      <c r="N67" s="28" t="str">
        <f t="shared" si="2"/>
        <v/>
      </c>
      <c r="O67" s="10"/>
      <c r="P67" s="24">
        <f t="shared" si="3"/>
        <v>0</v>
      </c>
      <c r="Q67" s="35" t="str">
        <f t="shared" si="4"/>
        <v>A TIEMPO</v>
      </c>
      <c r="R67" s="56" t="str">
        <f t="shared" si="5"/>
        <v>ANTES DE 10 DIAS</v>
      </c>
      <c r="S67" s="3"/>
    </row>
    <row r="68" spans="1:19" x14ac:dyDescent="0.25">
      <c r="A68" s="8">
        <v>61</v>
      </c>
      <c r="B68" s="46"/>
      <c r="C68" s="11"/>
      <c r="D68" s="46"/>
      <c r="E68" s="11"/>
      <c r="F68" s="20"/>
      <c r="G68" s="14" t="str">
        <f t="shared" si="0"/>
        <v/>
      </c>
      <c r="H68" s="9"/>
      <c r="I68" s="10"/>
      <c r="J68" s="32"/>
      <c r="K68" s="13" t="str">
        <f t="shared" si="6"/>
        <v/>
      </c>
      <c r="L68" s="34" t="str">
        <f t="shared" si="7"/>
        <v/>
      </c>
      <c r="M68" s="64"/>
      <c r="N68" s="28" t="str">
        <f t="shared" si="2"/>
        <v/>
      </c>
      <c r="O68" s="10"/>
      <c r="P68" s="24">
        <f t="shared" si="3"/>
        <v>0</v>
      </c>
      <c r="Q68" s="35" t="str">
        <f t="shared" si="4"/>
        <v>A TIEMPO</v>
      </c>
      <c r="R68" s="56" t="str">
        <f t="shared" si="5"/>
        <v>ANTES DE 10 DIAS</v>
      </c>
      <c r="S68" s="3"/>
    </row>
    <row r="69" spans="1:19" x14ac:dyDescent="0.25">
      <c r="A69" s="8">
        <v>62</v>
      </c>
      <c r="B69" s="46"/>
      <c r="C69" s="11"/>
      <c r="D69" s="46"/>
      <c r="E69" s="11"/>
      <c r="F69" s="20"/>
      <c r="G69" s="14" t="str">
        <f t="shared" si="0"/>
        <v/>
      </c>
      <c r="H69" s="9"/>
      <c r="I69" s="10"/>
      <c r="J69" s="32"/>
      <c r="K69" s="13" t="str">
        <f t="shared" si="6"/>
        <v/>
      </c>
      <c r="L69" s="34" t="str">
        <f t="shared" si="7"/>
        <v/>
      </c>
      <c r="M69" s="64"/>
      <c r="N69" s="28" t="str">
        <f t="shared" si="2"/>
        <v/>
      </c>
      <c r="O69" s="10"/>
      <c r="P69" s="24">
        <f t="shared" si="3"/>
        <v>0</v>
      </c>
      <c r="Q69" s="35" t="str">
        <f t="shared" si="4"/>
        <v>A TIEMPO</v>
      </c>
      <c r="R69" s="56" t="str">
        <f t="shared" si="5"/>
        <v>ANTES DE 10 DIAS</v>
      </c>
      <c r="S69" s="3"/>
    </row>
    <row r="70" spans="1:19" x14ac:dyDescent="0.25">
      <c r="A70" s="8">
        <v>63</v>
      </c>
      <c r="B70" s="46"/>
      <c r="C70" s="11"/>
      <c r="D70" s="46"/>
      <c r="E70" s="11"/>
      <c r="F70" s="20"/>
      <c r="G70" s="14" t="str">
        <f t="shared" si="0"/>
        <v/>
      </c>
      <c r="H70" s="9"/>
      <c r="I70" s="10"/>
      <c r="J70" s="32"/>
      <c r="K70" s="13" t="str">
        <f t="shared" si="6"/>
        <v/>
      </c>
      <c r="L70" s="34" t="str">
        <f t="shared" si="7"/>
        <v/>
      </c>
      <c r="M70" s="64"/>
      <c r="N70" s="28" t="str">
        <f t="shared" si="2"/>
        <v/>
      </c>
      <c r="O70" s="10"/>
      <c r="P70" s="24">
        <f t="shared" si="3"/>
        <v>0</v>
      </c>
      <c r="Q70" s="35" t="str">
        <f t="shared" si="4"/>
        <v>A TIEMPO</v>
      </c>
      <c r="R70" s="56" t="str">
        <f t="shared" si="5"/>
        <v>ANTES DE 10 DIAS</v>
      </c>
      <c r="S70" s="3"/>
    </row>
    <row r="71" spans="1:19" x14ac:dyDescent="0.25">
      <c r="A71" s="8">
        <v>64</v>
      </c>
      <c r="B71" s="46"/>
      <c r="C71" s="11"/>
      <c r="D71" s="46"/>
      <c r="E71" s="11"/>
      <c r="F71" s="20"/>
      <c r="G71" s="14" t="str">
        <f t="shared" si="0"/>
        <v/>
      </c>
      <c r="H71" s="9"/>
      <c r="I71" s="10"/>
      <c r="J71" s="32"/>
      <c r="K71" s="13" t="str">
        <f t="shared" si="6"/>
        <v/>
      </c>
      <c r="L71" s="34" t="str">
        <f t="shared" si="7"/>
        <v/>
      </c>
      <c r="M71" s="64"/>
      <c r="N71" s="28" t="str">
        <f t="shared" si="2"/>
        <v/>
      </c>
      <c r="O71" s="10"/>
      <c r="P71" s="24">
        <f t="shared" si="3"/>
        <v>0</v>
      </c>
      <c r="Q71" s="35" t="str">
        <f t="shared" si="4"/>
        <v>A TIEMPO</v>
      </c>
      <c r="R71" s="56" t="str">
        <f t="shared" si="5"/>
        <v>ANTES DE 10 DIAS</v>
      </c>
      <c r="S71" s="3"/>
    </row>
    <row r="72" spans="1:19" x14ac:dyDescent="0.25">
      <c r="A72" s="8">
        <v>65</v>
      </c>
      <c r="B72" s="46"/>
      <c r="C72" s="11"/>
      <c r="D72" s="46"/>
      <c r="E72" s="11"/>
      <c r="F72" s="20"/>
      <c r="G72" s="14" t="str">
        <f t="shared" ref="G72:G135" si="8">IFERROR(+VLOOKUP(F72,Tiempo2,2,FALSE),"")</f>
        <v/>
      </c>
      <c r="H72" s="9"/>
      <c r="I72" s="10"/>
      <c r="J72" s="32"/>
      <c r="K72" s="13" t="str">
        <f t="shared" si="6"/>
        <v/>
      </c>
      <c r="L72" s="34" t="str">
        <f t="shared" ref="L72:L103" si="9">+IFERROR((VLOOKUP(K72,Meses,2,FALSE))&amp;" "&amp;TEXT(J72,"YYYY"),"")</f>
        <v/>
      </c>
      <c r="M72" s="64"/>
      <c r="N72" s="28" t="str">
        <f t="shared" si="2"/>
        <v/>
      </c>
      <c r="O72" s="10"/>
      <c r="P72" s="24">
        <f t="shared" si="3"/>
        <v>0</v>
      </c>
      <c r="Q72" s="35" t="str">
        <f t="shared" si="4"/>
        <v>A TIEMPO</v>
      </c>
      <c r="R72" s="56" t="str">
        <f t="shared" si="5"/>
        <v>ANTES DE 10 DIAS</v>
      </c>
      <c r="S72" s="3"/>
    </row>
    <row r="73" spans="1:19" x14ac:dyDescent="0.25">
      <c r="A73" s="8">
        <v>66</v>
      </c>
      <c r="B73" s="46"/>
      <c r="C73" s="11"/>
      <c r="D73" s="46"/>
      <c r="E73" s="11"/>
      <c r="F73" s="20"/>
      <c r="G73" s="14" t="str">
        <f t="shared" si="8"/>
        <v/>
      </c>
      <c r="H73" s="9"/>
      <c r="I73" s="10"/>
      <c r="J73" s="32"/>
      <c r="K73" s="13" t="str">
        <f t="shared" si="6"/>
        <v/>
      </c>
      <c r="L73" s="34" t="str">
        <f t="shared" si="9"/>
        <v/>
      </c>
      <c r="M73" s="64"/>
      <c r="N73" s="28" t="str">
        <f t="shared" ref="N73:N136" si="10">IF(OR(G73="",J73=""),"",WORKDAY(J73,G73,M73:M104))</f>
        <v/>
      </c>
      <c r="O73" s="10"/>
      <c r="P73" s="24">
        <f t="shared" ref="P73:P136" si="11">IF(OR(J73="",O73=""),0,NETWORKDAYS(J73+0,O73,O73:O73))</f>
        <v>0</v>
      </c>
      <c r="Q73" s="35" t="str">
        <f t="shared" ref="Q73:Q136" si="12">+IFERROR(IF(P73&gt;G73,"FUERA DE TIEMPO","A TIEMPO"),"")</f>
        <v>A TIEMPO</v>
      </c>
      <c r="R73" s="56" t="str">
        <f t="shared" ref="R73:R136" si="13">IF(OR(H73="Rechazada",H73="Referida"),"",IF(P73&lt;10,"ANTES DE 10 DIAS","DE 10 A 15 DIAS"))</f>
        <v>ANTES DE 10 DIAS</v>
      </c>
      <c r="S73" s="3"/>
    </row>
    <row r="74" spans="1:19" x14ac:dyDescent="0.25">
      <c r="A74" s="8">
        <v>67</v>
      </c>
      <c r="B74" s="46"/>
      <c r="C74" s="11"/>
      <c r="D74" s="46"/>
      <c r="E74" s="11"/>
      <c r="F74" s="20"/>
      <c r="G74" s="14" t="str">
        <f t="shared" si="8"/>
        <v/>
      </c>
      <c r="H74" s="9"/>
      <c r="I74" s="10"/>
      <c r="J74" s="32"/>
      <c r="K74" s="13" t="str">
        <f t="shared" si="6"/>
        <v/>
      </c>
      <c r="L74" s="34" t="str">
        <f t="shared" si="9"/>
        <v/>
      </c>
      <c r="M74" s="64"/>
      <c r="N74" s="28" t="str">
        <f t="shared" si="10"/>
        <v/>
      </c>
      <c r="O74" s="10"/>
      <c r="P74" s="24">
        <f t="shared" si="11"/>
        <v>0</v>
      </c>
      <c r="Q74" s="35" t="str">
        <f t="shared" si="12"/>
        <v>A TIEMPO</v>
      </c>
      <c r="R74" s="56" t="str">
        <f t="shared" si="13"/>
        <v>ANTES DE 10 DIAS</v>
      </c>
      <c r="S74" s="3"/>
    </row>
    <row r="75" spans="1:19" x14ac:dyDescent="0.25">
      <c r="A75" s="8">
        <v>68</v>
      </c>
      <c r="B75" s="46"/>
      <c r="C75" s="11"/>
      <c r="D75" s="46"/>
      <c r="E75" s="11"/>
      <c r="F75" s="20"/>
      <c r="G75" s="14" t="str">
        <f t="shared" si="8"/>
        <v/>
      </c>
      <c r="H75" s="9"/>
      <c r="I75" s="10"/>
      <c r="J75" s="32"/>
      <c r="K75" s="13" t="str">
        <f t="shared" ref="K75:K138" si="14">+IF(J75&gt;0,MONTH(J75),"")</f>
        <v/>
      </c>
      <c r="L75" s="34" t="str">
        <f t="shared" si="9"/>
        <v/>
      </c>
      <c r="M75" s="64"/>
      <c r="N75" s="28" t="str">
        <f t="shared" si="10"/>
        <v/>
      </c>
      <c r="O75" s="10"/>
      <c r="P75" s="24">
        <f t="shared" si="11"/>
        <v>0</v>
      </c>
      <c r="Q75" s="35" t="str">
        <f t="shared" si="12"/>
        <v>A TIEMPO</v>
      </c>
      <c r="R75" s="56" t="str">
        <f t="shared" si="13"/>
        <v>ANTES DE 10 DIAS</v>
      </c>
      <c r="S75" s="3"/>
    </row>
    <row r="76" spans="1:19" x14ac:dyDescent="0.25">
      <c r="A76" s="8">
        <v>69</v>
      </c>
      <c r="B76" s="46"/>
      <c r="C76" s="11"/>
      <c r="D76" s="46"/>
      <c r="E76" s="11"/>
      <c r="F76" s="20"/>
      <c r="G76" s="14" t="str">
        <f t="shared" si="8"/>
        <v/>
      </c>
      <c r="H76" s="9"/>
      <c r="I76" s="10"/>
      <c r="J76" s="32"/>
      <c r="K76" s="13" t="str">
        <f t="shared" si="14"/>
        <v/>
      </c>
      <c r="L76" s="34" t="str">
        <f t="shared" si="9"/>
        <v/>
      </c>
      <c r="M76" s="64"/>
      <c r="N76" s="28" t="str">
        <f t="shared" si="10"/>
        <v/>
      </c>
      <c r="O76" s="10"/>
      <c r="P76" s="24">
        <f t="shared" si="11"/>
        <v>0</v>
      </c>
      <c r="Q76" s="35" t="str">
        <f t="shared" si="12"/>
        <v>A TIEMPO</v>
      </c>
      <c r="R76" s="56" t="str">
        <f t="shared" si="13"/>
        <v>ANTES DE 10 DIAS</v>
      </c>
      <c r="S76" s="3"/>
    </row>
    <row r="77" spans="1:19" x14ac:dyDescent="0.25">
      <c r="A77" s="8">
        <v>70</v>
      </c>
      <c r="B77" s="46"/>
      <c r="C77" s="11"/>
      <c r="D77" s="46"/>
      <c r="E77" s="11"/>
      <c r="F77" s="20"/>
      <c r="G77" s="14" t="str">
        <f t="shared" si="8"/>
        <v/>
      </c>
      <c r="H77" s="9"/>
      <c r="I77" s="10"/>
      <c r="J77" s="32"/>
      <c r="K77" s="13" t="str">
        <f t="shared" si="14"/>
        <v/>
      </c>
      <c r="L77" s="34" t="str">
        <f t="shared" si="9"/>
        <v/>
      </c>
      <c r="M77" s="64"/>
      <c r="N77" s="28" t="str">
        <f t="shared" si="10"/>
        <v/>
      </c>
      <c r="O77" s="10"/>
      <c r="P77" s="24">
        <f t="shared" si="11"/>
        <v>0</v>
      </c>
      <c r="Q77" s="35" t="str">
        <f t="shared" si="12"/>
        <v>A TIEMPO</v>
      </c>
      <c r="R77" s="56" t="str">
        <f t="shared" si="13"/>
        <v>ANTES DE 10 DIAS</v>
      </c>
      <c r="S77" s="3"/>
    </row>
    <row r="78" spans="1:19" x14ac:dyDescent="0.25">
      <c r="A78" s="8">
        <v>71</v>
      </c>
      <c r="B78" s="46"/>
      <c r="C78" s="11"/>
      <c r="D78" s="46"/>
      <c r="E78" s="11"/>
      <c r="F78" s="20"/>
      <c r="G78" s="14" t="str">
        <f t="shared" si="8"/>
        <v/>
      </c>
      <c r="H78" s="9"/>
      <c r="I78" s="10"/>
      <c r="J78" s="32"/>
      <c r="K78" s="13" t="str">
        <f t="shared" si="14"/>
        <v/>
      </c>
      <c r="L78" s="34" t="str">
        <f t="shared" si="9"/>
        <v/>
      </c>
      <c r="M78" s="64"/>
      <c r="N78" s="28" t="str">
        <f t="shared" si="10"/>
        <v/>
      </c>
      <c r="O78" s="10"/>
      <c r="P78" s="24">
        <f t="shared" si="11"/>
        <v>0</v>
      </c>
      <c r="Q78" s="35" t="str">
        <f t="shared" si="12"/>
        <v>A TIEMPO</v>
      </c>
      <c r="R78" s="56" t="str">
        <f t="shared" si="13"/>
        <v>ANTES DE 10 DIAS</v>
      </c>
      <c r="S78" s="3"/>
    </row>
    <row r="79" spans="1:19" x14ac:dyDescent="0.25">
      <c r="A79" s="8">
        <v>72</v>
      </c>
      <c r="B79" s="46"/>
      <c r="C79" s="11"/>
      <c r="D79" s="46"/>
      <c r="E79" s="11"/>
      <c r="F79" s="20"/>
      <c r="G79" s="14" t="str">
        <f t="shared" si="8"/>
        <v/>
      </c>
      <c r="H79" s="9"/>
      <c r="I79" s="10"/>
      <c r="J79" s="32"/>
      <c r="K79" s="13" t="str">
        <f t="shared" si="14"/>
        <v/>
      </c>
      <c r="L79" s="34" t="str">
        <f t="shared" si="9"/>
        <v/>
      </c>
      <c r="M79" s="64"/>
      <c r="N79" s="28" t="str">
        <f t="shared" si="10"/>
        <v/>
      </c>
      <c r="O79" s="10"/>
      <c r="P79" s="24">
        <f t="shared" si="11"/>
        <v>0</v>
      </c>
      <c r="Q79" s="35" t="str">
        <f t="shared" si="12"/>
        <v>A TIEMPO</v>
      </c>
      <c r="R79" s="56" t="str">
        <f t="shared" si="13"/>
        <v>ANTES DE 10 DIAS</v>
      </c>
      <c r="S79" s="3"/>
    </row>
    <row r="80" spans="1:19" x14ac:dyDescent="0.25">
      <c r="A80" s="8">
        <v>73</v>
      </c>
      <c r="B80" s="46"/>
      <c r="C80" s="11"/>
      <c r="D80" s="46"/>
      <c r="E80" s="11"/>
      <c r="F80" s="20"/>
      <c r="G80" s="14" t="str">
        <f t="shared" si="8"/>
        <v/>
      </c>
      <c r="H80" s="9"/>
      <c r="I80" s="10"/>
      <c r="J80" s="32"/>
      <c r="K80" s="13" t="str">
        <f t="shared" si="14"/>
        <v/>
      </c>
      <c r="L80" s="34" t="str">
        <f t="shared" si="9"/>
        <v/>
      </c>
      <c r="M80" s="64"/>
      <c r="N80" s="28" t="str">
        <f t="shared" si="10"/>
        <v/>
      </c>
      <c r="O80" s="10"/>
      <c r="P80" s="24">
        <f t="shared" si="11"/>
        <v>0</v>
      </c>
      <c r="Q80" s="35" t="str">
        <f t="shared" si="12"/>
        <v>A TIEMPO</v>
      </c>
      <c r="R80" s="56" t="str">
        <f t="shared" si="13"/>
        <v>ANTES DE 10 DIAS</v>
      </c>
      <c r="S80" s="3"/>
    </row>
    <row r="81" spans="1:19" x14ac:dyDescent="0.25">
      <c r="A81" s="8">
        <v>74</v>
      </c>
      <c r="B81" s="46"/>
      <c r="C81" s="11"/>
      <c r="D81" s="46"/>
      <c r="E81" s="11"/>
      <c r="F81" s="20"/>
      <c r="G81" s="14" t="str">
        <f t="shared" si="8"/>
        <v/>
      </c>
      <c r="H81" s="9"/>
      <c r="I81" s="10"/>
      <c r="J81" s="32"/>
      <c r="K81" s="13" t="str">
        <f t="shared" si="14"/>
        <v/>
      </c>
      <c r="L81" s="34" t="str">
        <f t="shared" si="9"/>
        <v/>
      </c>
      <c r="M81" s="64"/>
      <c r="N81" s="28" t="str">
        <f t="shared" si="10"/>
        <v/>
      </c>
      <c r="O81" s="10"/>
      <c r="P81" s="24">
        <f t="shared" si="11"/>
        <v>0</v>
      </c>
      <c r="Q81" s="35" t="str">
        <f t="shared" si="12"/>
        <v>A TIEMPO</v>
      </c>
      <c r="R81" s="56" t="str">
        <f t="shared" si="13"/>
        <v>ANTES DE 10 DIAS</v>
      </c>
      <c r="S81" s="3"/>
    </row>
    <row r="82" spans="1:19" x14ac:dyDescent="0.25">
      <c r="A82" s="8">
        <v>75</v>
      </c>
      <c r="B82" s="46"/>
      <c r="C82" s="11"/>
      <c r="D82" s="46"/>
      <c r="E82" s="11"/>
      <c r="F82" s="20"/>
      <c r="G82" s="14" t="str">
        <f t="shared" si="8"/>
        <v/>
      </c>
      <c r="H82" s="9"/>
      <c r="I82" s="10"/>
      <c r="J82" s="32"/>
      <c r="K82" s="13" t="str">
        <f t="shared" si="14"/>
        <v/>
      </c>
      <c r="L82" s="34" t="str">
        <f t="shared" si="9"/>
        <v/>
      </c>
      <c r="M82" s="64"/>
      <c r="N82" s="28" t="str">
        <f t="shared" si="10"/>
        <v/>
      </c>
      <c r="O82" s="10"/>
      <c r="P82" s="24">
        <f t="shared" si="11"/>
        <v>0</v>
      </c>
      <c r="Q82" s="35" t="str">
        <f t="shared" si="12"/>
        <v>A TIEMPO</v>
      </c>
      <c r="R82" s="56" t="str">
        <f t="shared" si="13"/>
        <v>ANTES DE 10 DIAS</v>
      </c>
      <c r="S82" s="3"/>
    </row>
    <row r="83" spans="1:19" x14ac:dyDescent="0.25">
      <c r="A83" s="8">
        <v>76</v>
      </c>
      <c r="B83" s="46"/>
      <c r="C83" s="11"/>
      <c r="D83" s="46"/>
      <c r="E83" s="11"/>
      <c r="F83" s="20"/>
      <c r="G83" s="14" t="str">
        <f t="shared" si="8"/>
        <v/>
      </c>
      <c r="H83" s="9"/>
      <c r="I83" s="10"/>
      <c r="J83" s="32"/>
      <c r="K83" s="13" t="str">
        <f t="shared" si="14"/>
        <v/>
      </c>
      <c r="L83" s="34" t="str">
        <f t="shared" si="9"/>
        <v/>
      </c>
      <c r="M83" s="64"/>
      <c r="N83" s="28" t="str">
        <f t="shared" si="10"/>
        <v/>
      </c>
      <c r="O83" s="10"/>
      <c r="P83" s="24">
        <f t="shared" si="11"/>
        <v>0</v>
      </c>
      <c r="Q83" s="35" t="str">
        <f t="shared" si="12"/>
        <v>A TIEMPO</v>
      </c>
      <c r="R83" s="56" t="str">
        <f t="shared" si="13"/>
        <v>ANTES DE 10 DIAS</v>
      </c>
      <c r="S83" s="3"/>
    </row>
    <row r="84" spans="1:19" x14ac:dyDescent="0.25">
      <c r="A84" s="8">
        <v>77</v>
      </c>
      <c r="B84" s="46"/>
      <c r="C84" s="11"/>
      <c r="D84" s="46"/>
      <c r="E84" s="11"/>
      <c r="F84" s="20"/>
      <c r="G84" s="14" t="str">
        <f t="shared" si="8"/>
        <v/>
      </c>
      <c r="H84" s="9"/>
      <c r="I84" s="10"/>
      <c r="J84" s="32"/>
      <c r="K84" s="13" t="str">
        <f t="shared" si="14"/>
        <v/>
      </c>
      <c r="L84" s="34" t="str">
        <f t="shared" si="9"/>
        <v/>
      </c>
      <c r="M84" s="64"/>
      <c r="N84" s="28" t="str">
        <f t="shared" si="10"/>
        <v/>
      </c>
      <c r="O84" s="10"/>
      <c r="P84" s="24">
        <f t="shared" si="11"/>
        <v>0</v>
      </c>
      <c r="Q84" s="35" t="str">
        <f t="shared" si="12"/>
        <v>A TIEMPO</v>
      </c>
      <c r="R84" s="56" t="str">
        <f t="shared" si="13"/>
        <v>ANTES DE 10 DIAS</v>
      </c>
      <c r="S84" s="3"/>
    </row>
    <row r="85" spans="1:19" x14ac:dyDescent="0.25">
      <c r="A85" s="8">
        <v>78</v>
      </c>
      <c r="B85" s="46"/>
      <c r="C85" s="11"/>
      <c r="D85" s="46"/>
      <c r="E85" s="11"/>
      <c r="F85" s="20"/>
      <c r="G85" s="14" t="str">
        <f t="shared" si="8"/>
        <v/>
      </c>
      <c r="H85" s="9"/>
      <c r="I85" s="10"/>
      <c r="J85" s="32"/>
      <c r="K85" s="13" t="str">
        <f t="shared" si="14"/>
        <v/>
      </c>
      <c r="L85" s="34" t="str">
        <f t="shared" si="9"/>
        <v/>
      </c>
      <c r="M85" s="64"/>
      <c r="N85" s="28" t="str">
        <f t="shared" si="10"/>
        <v/>
      </c>
      <c r="O85" s="10"/>
      <c r="P85" s="24">
        <f t="shared" si="11"/>
        <v>0</v>
      </c>
      <c r="Q85" s="35" t="str">
        <f t="shared" si="12"/>
        <v>A TIEMPO</v>
      </c>
      <c r="R85" s="56" t="str">
        <f t="shared" si="13"/>
        <v>ANTES DE 10 DIAS</v>
      </c>
      <c r="S85" s="3"/>
    </row>
    <row r="86" spans="1:19" x14ac:dyDescent="0.25">
      <c r="A86" s="8">
        <v>79</v>
      </c>
      <c r="B86" s="46"/>
      <c r="C86" s="11"/>
      <c r="D86" s="46"/>
      <c r="E86" s="11"/>
      <c r="F86" s="20"/>
      <c r="G86" s="14" t="str">
        <f t="shared" si="8"/>
        <v/>
      </c>
      <c r="H86" s="9"/>
      <c r="I86" s="10"/>
      <c r="J86" s="32"/>
      <c r="K86" s="13" t="str">
        <f t="shared" si="14"/>
        <v/>
      </c>
      <c r="L86" s="34" t="str">
        <f t="shared" si="9"/>
        <v/>
      </c>
      <c r="M86" s="64"/>
      <c r="N86" s="28" t="str">
        <f t="shared" si="10"/>
        <v/>
      </c>
      <c r="O86" s="10"/>
      <c r="P86" s="24">
        <f t="shared" si="11"/>
        <v>0</v>
      </c>
      <c r="Q86" s="35" t="str">
        <f t="shared" si="12"/>
        <v>A TIEMPO</v>
      </c>
      <c r="R86" s="56" t="str">
        <f t="shared" si="13"/>
        <v>ANTES DE 10 DIAS</v>
      </c>
      <c r="S86" s="3"/>
    </row>
    <row r="87" spans="1:19" x14ac:dyDescent="0.25">
      <c r="A87" s="8">
        <v>80</v>
      </c>
      <c r="B87" s="46"/>
      <c r="C87" s="11"/>
      <c r="D87" s="46"/>
      <c r="E87" s="11"/>
      <c r="F87" s="20"/>
      <c r="G87" s="14" t="str">
        <f t="shared" si="8"/>
        <v/>
      </c>
      <c r="H87" s="9"/>
      <c r="I87" s="10"/>
      <c r="J87" s="32"/>
      <c r="K87" s="13" t="str">
        <f t="shared" si="14"/>
        <v/>
      </c>
      <c r="L87" s="34" t="str">
        <f t="shared" si="9"/>
        <v/>
      </c>
      <c r="M87" s="64"/>
      <c r="N87" s="28" t="str">
        <f t="shared" si="10"/>
        <v/>
      </c>
      <c r="O87" s="10"/>
      <c r="P87" s="24">
        <f t="shared" si="11"/>
        <v>0</v>
      </c>
      <c r="Q87" s="35" t="str">
        <f t="shared" si="12"/>
        <v>A TIEMPO</v>
      </c>
      <c r="R87" s="56" t="str">
        <f t="shared" si="13"/>
        <v>ANTES DE 10 DIAS</v>
      </c>
      <c r="S87" s="3"/>
    </row>
    <row r="88" spans="1:19" x14ac:dyDescent="0.25">
      <c r="A88" s="8">
        <v>81</v>
      </c>
      <c r="B88" s="46"/>
      <c r="C88" s="11"/>
      <c r="D88" s="46"/>
      <c r="E88" s="11"/>
      <c r="F88" s="20"/>
      <c r="G88" s="14" t="str">
        <f t="shared" si="8"/>
        <v/>
      </c>
      <c r="H88" s="9"/>
      <c r="I88" s="10"/>
      <c r="J88" s="32"/>
      <c r="K88" s="13" t="str">
        <f t="shared" si="14"/>
        <v/>
      </c>
      <c r="L88" s="34" t="str">
        <f t="shared" si="9"/>
        <v/>
      </c>
      <c r="M88" s="64"/>
      <c r="N88" s="28" t="str">
        <f t="shared" si="10"/>
        <v/>
      </c>
      <c r="O88" s="10"/>
      <c r="P88" s="24">
        <f t="shared" si="11"/>
        <v>0</v>
      </c>
      <c r="Q88" s="35" t="str">
        <f t="shared" si="12"/>
        <v>A TIEMPO</v>
      </c>
      <c r="R88" s="56" t="str">
        <f t="shared" si="13"/>
        <v>ANTES DE 10 DIAS</v>
      </c>
      <c r="S88" s="3"/>
    </row>
    <row r="89" spans="1:19" x14ac:dyDescent="0.25">
      <c r="A89" s="8">
        <v>82</v>
      </c>
      <c r="B89" s="46"/>
      <c r="C89" s="11"/>
      <c r="D89" s="46"/>
      <c r="E89" s="11"/>
      <c r="F89" s="20"/>
      <c r="G89" s="14" t="str">
        <f t="shared" si="8"/>
        <v/>
      </c>
      <c r="H89" s="9"/>
      <c r="I89" s="10"/>
      <c r="J89" s="32"/>
      <c r="K89" s="13" t="str">
        <f t="shared" si="14"/>
        <v/>
      </c>
      <c r="L89" s="34" t="str">
        <f t="shared" si="9"/>
        <v/>
      </c>
      <c r="M89" s="64"/>
      <c r="N89" s="28" t="str">
        <f t="shared" si="10"/>
        <v/>
      </c>
      <c r="O89" s="10"/>
      <c r="P89" s="24">
        <f t="shared" si="11"/>
        <v>0</v>
      </c>
      <c r="Q89" s="35" t="str">
        <f t="shared" si="12"/>
        <v>A TIEMPO</v>
      </c>
      <c r="R89" s="56" t="str">
        <f t="shared" si="13"/>
        <v>ANTES DE 10 DIAS</v>
      </c>
      <c r="S89" s="3"/>
    </row>
    <row r="90" spans="1:19" x14ac:dyDescent="0.25">
      <c r="A90" s="8">
        <v>83</v>
      </c>
      <c r="B90" s="46"/>
      <c r="C90" s="11"/>
      <c r="D90" s="46"/>
      <c r="E90" s="11"/>
      <c r="F90" s="20"/>
      <c r="G90" s="14" t="str">
        <f t="shared" si="8"/>
        <v/>
      </c>
      <c r="H90" s="9"/>
      <c r="I90" s="10"/>
      <c r="J90" s="32"/>
      <c r="K90" s="13" t="str">
        <f t="shared" si="14"/>
        <v/>
      </c>
      <c r="L90" s="34" t="str">
        <f t="shared" si="9"/>
        <v/>
      </c>
      <c r="M90" s="64"/>
      <c r="N90" s="28" t="str">
        <f t="shared" si="10"/>
        <v/>
      </c>
      <c r="O90" s="10"/>
      <c r="P90" s="24">
        <f t="shared" si="11"/>
        <v>0</v>
      </c>
      <c r="Q90" s="35" t="str">
        <f t="shared" si="12"/>
        <v>A TIEMPO</v>
      </c>
      <c r="R90" s="56" t="str">
        <f t="shared" si="13"/>
        <v>ANTES DE 10 DIAS</v>
      </c>
      <c r="S90" s="3"/>
    </row>
    <row r="91" spans="1:19" x14ac:dyDescent="0.25">
      <c r="A91" s="8">
        <v>84</v>
      </c>
      <c r="B91" s="46"/>
      <c r="C91" s="11"/>
      <c r="D91" s="46"/>
      <c r="E91" s="11"/>
      <c r="F91" s="20"/>
      <c r="G91" s="14" t="str">
        <f t="shared" si="8"/>
        <v/>
      </c>
      <c r="H91" s="9"/>
      <c r="I91" s="10"/>
      <c r="J91" s="32"/>
      <c r="K91" s="13" t="str">
        <f t="shared" si="14"/>
        <v/>
      </c>
      <c r="L91" s="34" t="str">
        <f t="shared" si="9"/>
        <v/>
      </c>
      <c r="M91" s="64"/>
      <c r="N91" s="28" t="str">
        <f t="shared" si="10"/>
        <v/>
      </c>
      <c r="O91" s="10"/>
      <c r="P91" s="24">
        <f t="shared" si="11"/>
        <v>0</v>
      </c>
      <c r="Q91" s="35" t="str">
        <f t="shared" si="12"/>
        <v>A TIEMPO</v>
      </c>
      <c r="R91" s="56" t="str">
        <f t="shared" si="13"/>
        <v>ANTES DE 10 DIAS</v>
      </c>
      <c r="S91" s="3"/>
    </row>
    <row r="92" spans="1:19" x14ac:dyDescent="0.25">
      <c r="A92" s="8">
        <v>85</v>
      </c>
      <c r="B92" s="46"/>
      <c r="C92" s="11"/>
      <c r="D92" s="46"/>
      <c r="E92" s="11"/>
      <c r="F92" s="20"/>
      <c r="G92" s="14" t="str">
        <f t="shared" si="8"/>
        <v/>
      </c>
      <c r="H92" s="9"/>
      <c r="I92" s="10"/>
      <c r="J92" s="32"/>
      <c r="K92" s="13" t="str">
        <f t="shared" si="14"/>
        <v/>
      </c>
      <c r="L92" s="34" t="str">
        <f t="shared" si="9"/>
        <v/>
      </c>
      <c r="M92" s="64"/>
      <c r="N92" s="28" t="str">
        <f t="shared" si="10"/>
        <v/>
      </c>
      <c r="O92" s="10"/>
      <c r="P92" s="24">
        <f t="shared" si="11"/>
        <v>0</v>
      </c>
      <c r="Q92" s="35" t="str">
        <f t="shared" si="12"/>
        <v>A TIEMPO</v>
      </c>
      <c r="R92" s="56" t="str">
        <f t="shared" si="13"/>
        <v>ANTES DE 10 DIAS</v>
      </c>
      <c r="S92" s="3"/>
    </row>
    <row r="93" spans="1:19" x14ac:dyDescent="0.25">
      <c r="A93" s="8">
        <v>86</v>
      </c>
      <c r="B93" s="46"/>
      <c r="C93" s="11"/>
      <c r="D93" s="46"/>
      <c r="E93" s="11"/>
      <c r="F93" s="20"/>
      <c r="G93" s="14" t="str">
        <f t="shared" si="8"/>
        <v/>
      </c>
      <c r="H93" s="9"/>
      <c r="I93" s="10"/>
      <c r="J93" s="32"/>
      <c r="K93" s="13" t="str">
        <f t="shared" si="14"/>
        <v/>
      </c>
      <c r="L93" s="34" t="str">
        <f t="shared" si="9"/>
        <v/>
      </c>
      <c r="M93" s="64"/>
      <c r="N93" s="28" t="str">
        <f t="shared" si="10"/>
        <v/>
      </c>
      <c r="O93" s="10"/>
      <c r="P93" s="24">
        <f t="shared" si="11"/>
        <v>0</v>
      </c>
      <c r="Q93" s="35" t="str">
        <f t="shared" si="12"/>
        <v>A TIEMPO</v>
      </c>
      <c r="R93" s="56" t="str">
        <f t="shared" si="13"/>
        <v>ANTES DE 10 DIAS</v>
      </c>
      <c r="S93" s="3"/>
    </row>
    <row r="94" spans="1:19" x14ac:dyDescent="0.25">
      <c r="A94" s="8">
        <v>87</v>
      </c>
      <c r="B94" s="46"/>
      <c r="C94" s="11"/>
      <c r="D94" s="46"/>
      <c r="E94" s="11"/>
      <c r="F94" s="20"/>
      <c r="G94" s="14" t="str">
        <f t="shared" si="8"/>
        <v/>
      </c>
      <c r="H94" s="9"/>
      <c r="I94" s="10"/>
      <c r="J94" s="32"/>
      <c r="K94" s="13" t="str">
        <f t="shared" si="14"/>
        <v/>
      </c>
      <c r="L94" s="34" t="str">
        <f t="shared" si="9"/>
        <v/>
      </c>
      <c r="M94" s="64"/>
      <c r="N94" s="28" t="str">
        <f t="shared" si="10"/>
        <v/>
      </c>
      <c r="O94" s="10"/>
      <c r="P94" s="24">
        <f t="shared" si="11"/>
        <v>0</v>
      </c>
      <c r="Q94" s="35" t="str">
        <f t="shared" si="12"/>
        <v>A TIEMPO</v>
      </c>
      <c r="R94" s="56" t="str">
        <f t="shared" si="13"/>
        <v>ANTES DE 10 DIAS</v>
      </c>
      <c r="S94" s="3"/>
    </row>
    <row r="95" spans="1:19" x14ac:dyDescent="0.25">
      <c r="A95" s="8">
        <v>88</v>
      </c>
      <c r="B95" s="46"/>
      <c r="C95" s="11"/>
      <c r="D95" s="46"/>
      <c r="E95" s="11"/>
      <c r="F95" s="20"/>
      <c r="G95" s="14" t="str">
        <f t="shared" si="8"/>
        <v/>
      </c>
      <c r="H95" s="9"/>
      <c r="I95" s="10"/>
      <c r="J95" s="32"/>
      <c r="K95" s="13" t="str">
        <f t="shared" si="14"/>
        <v/>
      </c>
      <c r="L95" s="34" t="str">
        <f t="shared" si="9"/>
        <v/>
      </c>
      <c r="M95" s="64"/>
      <c r="N95" s="28" t="str">
        <f t="shared" si="10"/>
        <v/>
      </c>
      <c r="O95" s="10"/>
      <c r="P95" s="24">
        <f t="shared" si="11"/>
        <v>0</v>
      </c>
      <c r="Q95" s="35" t="str">
        <f t="shared" si="12"/>
        <v>A TIEMPO</v>
      </c>
      <c r="R95" s="56" t="str">
        <f t="shared" si="13"/>
        <v>ANTES DE 10 DIAS</v>
      </c>
      <c r="S95" s="3"/>
    </row>
    <row r="96" spans="1:19" x14ac:dyDescent="0.25">
      <c r="A96" s="8">
        <v>89</v>
      </c>
      <c r="B96" s="46"/>
      <c r="C96" s="11"/>
      <c r="D96" s="46"/>
      <c r="E96" s="11"/>
      <c r="F96" s="20"/>
      <c r="G96" s="14" t="str">
        <f t="shared" si="8"/>
        <v/>
      </c>
      <c r="H96" s="9"/>
      <c r="I96" s="10"/>
      <c r="J96" s="32"/>
      <c r="K96" s="13" t="str">
        <f t="shared" si="14"/>
        <v/>
      </c>
      <c r="L96" s="34" t="str">
        <f t="shared" si="9"/>
        <v/>
      </c>
      <c r="M96" s="64"/>
      <c r="N96" s="28" t="str">
        <f t="shared" si="10"/>
        <v/>
      </c>
      <c r="O96" s="10"/>
      <c r="P96" s="24">
        <f t="shared" si="11"/>
        <v>0</v>
      </c>
      <c r="Q96" s="35" t="str">
        <f t="shared" si="12"/>
        <v>A TIEMPO</v>
      </c>
      <c r="R96" s="56" t="str">
        <f t="shared" si="13"/>
        <v>ANTES DE 10 DIAS</v>
      </c>
      <c r="S96" s="3"/>
    </row>
    <row r="97" spans="1:19" x14ac:dyDescent="0.25">
      <c r="A97" s="8">
        <v>90</v>
      </c>
      <c r="B97" s="46"/>
      <c r="C97" s="11"/>
      <c r="D97" s="46"/>
      <c r="E97" s="11"/>
      <c r="F97" s="20"/>
      <c r="G97" s="14" t="str">
        <f t="shared" si="8"/>
        <v/>
      </c>
      <c r="H97" s="9"/>
      <c r="I97" s="10"/>
      <c r="J97" s="32"/>
      <c r="K97" s="13" t="str">
        <f t="shared" si="14"/>
        <v/>
      </c>
      <c r="L97" s="34" t="str">
        <f t="shared" si="9"/>
        <v/>
      </c>
      <c r="M97" s="64"/>
      <c r="N97" s="28" t="str">
        <f t="shared" si="10"/>
        <v/>
      </c>
      <c r="O97" s="10"/>
      <c r="P97" s="24">
        <f t="shared" si="11"/>
        <v>0</v>
      </c>
      <c r="Q97" s="35" t="str">
        <f t="shared" si="12"/>
        <v>A TIEMPO</v>
      </c>
      <c r="R97" s="56" t="str">
        <f t="shared" si="13"/>
        <v>ANTES DE 10 DIAS</v>
      </c>
      <c r="S97" s="3"/>
    </row>
    <row r="98" spans="1:19" x14ac:dyDescent="0.25">
      <c r="A98" s="8">
        <v>91</v>
      </c>
      <c r="B98" s="46"/>
      <c r="C98" s="11"/>
      <c r="D98" s="46"/>
      <c r="E98" s="11"/>
      <c r="F98" s="20"/>
      <c r="G98" s="14" t="str">
        <f t="shared" si="8"/>
        <v/>
      </c>
      <c r="H98" s="9"/>
      <c r="I98" s="10"/>
      <c r="J98" s="32"/>
      <c r="K98" s="13" t="str">
        <f t="shared" si="14"/>
        <v/>
      </c>
      <c r="L98" s="34" t="str">
        <f t="shared" si="9"/>
        <v/>
      </c>
      <c r="M98" s="64"/>
      <c r="N98" s="28" t="str">
        <f t="shared" si="10"/>
        <v/>
      </c>
      <c r="O98" s="10"/>
      <c r="P98" s="24">
        <f t="shared" si="11"/>
        <v>0</v>
      </c>
      <c r="Q98" s="35" t="str">
        <f t="shared" si="12"/>
        <v>A TIEMPO</v>
      </c>
      <c r="R98" s="56" t="str">
        <f t="shared" si="13"/>
        <v>ANTES DE 10 DIAS</v>
      </c>
      <c r="S98" s="3"/>
    </row>
    <row r="99" spans="1:19" x14ac:dyDescent="0.25">
      <c r="A99" s="8">
        <v>92</v>
      </c>
      <c r="B99" s="46"/>
      <c r="C99" s="11"/>
      <c r="D99" s="46"/>
      <c r="E99" s="11"/>
      <c r="F99" s="20"/>
      <c r="G99" s="14" t="str">
        <f t="shared" si="8"/>
        <v/>
      </c>
      <c r="H99" s="9"/>
      <c r="I99" s="10"/>
      <c r="J99" s="32"/>
      <c r="K99" s="13" t="str">
        <f t="shared" si="14"/>
        <v/>
      </c>
      <c r="L99" s="34" t="str">
        <f t="shared" si="9"/>
        <v/>
      </c>
      <c r="M99" s="64"/>
      <c r="N99" s="28" t="str">
        <f t="shared" si="10"/>
        <v/>
      </c>
      <c r="O99" s="10"/>
      <c r="P99" s="24">
        <f t="shared" si="11"/>
        <v>0</v>
      </c>
      <c r="Q99" s="35" t="str">
        <f t="shared" si="12"/>
        <v>A TIEMPO</v>
      </c>
      <c r="R99" s="56" t="str">
        <f t="shared" si="13"/>
        <v>ANTES DE 10 DIAS</v>
      </c>
      <c r="S99" s="3"/>
    </row>
    <row r="100" spans="1:19" x14ac:dyDescent="0.25">
      <c r="A100" s="8">
        <v>93</v>
      </c>
      <c r="B100" s="46"/>
      <c r="C100" s="11"/>
      <c r="D100" s="46"/>
      <c r="E100" s="11"/>
      <c r="F100" s="20"/>
      <c r="G100" s="14" t="str">
        <f t="shared" si="8"/>
        <v/>
      </c>
      <c r="H100" s="9"/>
      <c r="I100" s="10"/>
      <c r="J100" s="32"/>
      <c r="K100" s="13" t="str">
        <f t="shared" si="14"/>
        <v/>
      </c>
      <c r="L100" s="34" t="str">
        <f t="shared" si="9"/>
        <v/>
      </c>
      <c r="M100" s="64"/>
      <c r="N100" s="28" t="str">
        <f t="shared" si="10"/>
        <v/>
      </c>
      <c r="O100" s="10"/>
      <c r="P100" s="24">
        <f t="shared" si="11"/>
        <v>0</v>
      </c>
      <c r="Q100" s="35" t="str">
        <f t="shared" si="12"/>
        <v>A TIEMPO</v>
      </c>
      <c r="R100" s="56" t="str">
        <f t="shared" si="13"/>
        <v>ANTES DE 10 DIAS</v>
      </c>
      <c r="S100" s="3"/>
    </row>
    <row r="101" spans="1:19" x14ac:dyDescent="0.25">
      <c r="A101" s="8">
        <v>94</v>
      </c>
      <c r="B101" s="46"/>
      <c r="C101" s="11"/>
      <c r="D101" s="46"/>
      <c r="E101" s="11"/>
      <c r="F101" s="20"/>
      <c r="G101" s="14" t="str">
        <f t="shared" si="8"/>
        <v/>
      </c>
      <c r="H101" s="9"/>
      <c r="I101" s="10"/>
      <c r="J101" s="32"/>
      <c r="K101" s="13" t="str">
        <f t="shared" si="14"/>
        <v/>
      </c>
      <c r="L101" s="34" t="str">
        <f t="shared" si="9"/>
        <v/>
      </c>
      <c r="M101" s="64"/>
      <c r="N101" s="28" t="str">
        <f t="shared" si="10"/>
        <v/>
      </c>
      <c r="O101" s="10"/>
      <c r="P101" s="24">
        <f t="shared" si="11"/>
        <v>0</v>
      </c>
      <c r="Q101" s="35" t="str">
        <f t="shared" si="12"/>
        <v>A TIEMPO</v>
      </c>
      <c r="R101" s="56" t="str">
        <f t="shared" si="13"/>
        <v>ANTES DE 10 DIAS</v>
      </c>
      <c r="S101" s="3"/>
    </row>
    <row r="102" spans="1:19" x14ac:dyDescent="0.25">
      <c r="A102" s="8">
        <v>95</v>
      </c>
      <c r="B102" s="46"/>
      <c r="C102" s="11"/>
      <c r="D102" s="46"/>
      <c r="E102" s="11"/>
      <c r="F102" s="20"/>
      <c r="G102" s="14" t="str">
        <f t="shared" si="8"/>
        <v/>
      </c>
      <c r="H102" s="9"/>
      <c r="I102" s="10"/>
      <c r="J102" s="32"/>
      <c r="K102" s="13" t="str">
        <f t="shared" si="14"/>
        <v/>
      </c>
      <c r="L102" s="34" t="str">
        <f t="shared" si="9"/>
        <v/>
      </c>
      <c r="M102" s="64"/>
      <c r="N102" s="28" t="str">
        <f t="shared" si="10"/>
        <v/>
      </c>
      <c r="O102" s="10"/>
      <c r="P102" s="24">
        <f t="shared" si="11"/>
        <v>0</v>
      </c>
      <c r="Q102" s="35" t="str">
        <f t="shared" si="12"/>
        <v>A TIEMPO</v>
      </c>
      <c r="R102" s="56" t="str">
        <f t="shared" si="13"/>
        <v>ANTES DE 10 DIAS</v>
      </c>
      <c r="S102" s="3"/>
    </row>
    <row r="103" spans="1:19" x14ac:dyDescent="0.25">
      <c r="A103" s="8">
        <v>96</v>
      </c>
      <c r="B103" s="46"/>
      <c r="C103" s="11"/>
      <c r="D103" s="46"/>
      <c r="E103" s="11"/>
      <c r="F103" s="20"/>
      <c r="G103" s="14" t="str">
        <f t="shared" si="8"/>
        <v/>
      </c>
      <c r="H103" s="9"/>
      <c r="I103" s="10"/>
      <c r="J103" s="32"/>
      <c r="K103" s="13" t="str">
        <f t="shared" si="14"/>
        <v/>
      </c>
      <c r="L103" s="34" t="str">
        <f t="shared" si="9"/>
        <v/>
      </c>
      <c r="M103" s="64"/>
      <c r="N103" s="28" t="str">
        <f t="shared" si="10"/>
        <v/>
      </c>
      <c r="O103" s="10"/>
      <c r="P103" s="24">
        <f t="shared" si="11"/>
        <v>0</v>
      </c>
      <c r="Q103" s="35" t="str">
        <f t="shared" si="12"/>
        <v>A TIEMPO</v>
      </c>
      <c r="R103" s="56" t="str">
        <f t="shared" si="13"/>
        <v>ANTES DE 10 DIAS</v>
      </c>
      <c r="S103" s="3"/>
    </row>
    <row r="104" spans="1:19" x14ac:dyDescent="0.25">
      <c r="A104" s="8">
        <v>97</v>
      </c>
      <c r="B104" s="46"/>
      <c r="C104" s="11"/>
      <c r="D104" s="46"/>
      <c r="E104" s="11"/>
      <c r="F104" s="20"/>
      <c r="G104" s="14" t="str">
        <f t="shared" si="8"/>
        <v/>
      </c>
      <c r="H104" s="9"/>
      <c r="I104" s="10"/>
      <c r="J104" s="32"/>
      <c r="K104" s="13" t="str">
        <f t="shared" si="14"/>
        <v/>
      </c>
      <c r="L104" s="34" t="str">
        <f t="shared" ref="L104:L135" si="15">+IFERROR((VLOOKUP(K104,Meses,2,FALSE))&amp;" "&amp;TEXT(J104,"YYYY"),"")</f>
        <v/>
      </c>
      <c r="M104" s="64"/>
      <c r="N104" s="28" t="str">
        <f t="shared" si="10"/>
        <v/>
      </c>
      <c r="O104" s="10"/>
      <c r="P104" s="24">
        <f t="shared" si="11"/>
        <v>0</v>
      </c>
      <c r="Q104" s="35" t="str">
        <f t="shared" si="12"/>
        <v>A TIEMPO</v>
      </c>
      <c r="R104" s="56" t="str">
        <f t="shared" si="13"/>
        <v>ANTES DE 10 DIAS</v>
      </c>
      <c r="S104" s="3"/>
    </row>
    <row r="105" spans="1:19" x14ac:dyDescent="0.25">
      <c r="A105" s="8">
        <v>98</v>
      </c>
      <c r="B105" s="46"/>
      <c r="C105" s="11"/>
      <c r="D105" s="46"/>
      <c r="E105" s="11"/>
      <c r="F105" s="20"/>
      <c r="G105" s="14" t="str">
        <f t="shared" si="8"/>
        <v/>
      </c>
      <c r="H105" s="9"/>
      <c r="I105" s="10"/>
      <c r="J105" s="32"/>
      <c r="K105" s="13" t="str">
        <f t="shared" si="14"/>
        <v/>
      </c>
      <c r="L105" s="34" t="str">
        <f t="shared" si="15"/>
        <v/>
      </c>
      <c r="M105" s="64"/>
      <c r="N105" s="28" t="str">
        <f t="shared" si="10"/>
        <v/>
      </c>
      <c r="O105" s="10"/>
      <c r="P105" s="24">
        <f t="shared" si="11"/>
        <v>0</v>
      </c>
      <c r="Q105" s="35" t="str">
        <f t="shared" si="12"/>
        <v>A TIEMPO</v>
      </c>
      <c r="R105" s="56" t="str">
        <f t="shared" si="13"/>
        <v>ANTES DE 10 DIAS</v>
      </c>
      <c r="S105" s="3"/>
    </row>
    <row r="106" spans="1:19" x14ac:dyDescent="0.25">
      <c r="A106" s="8">
        <v>99</v>
      </c>
      <c r="B106" s="46"/>
      <c r="C106" s="11"/>
      <c r="D106" s="46"/>
      <c r="E106" s="11"/>
      <c r="F106" s="20"/>
      <c r="G106" s="14" t="str">
        <f t="shared" si="8"/>
        <v/>
      </c>
      <c r="H106" s="9"/>
      <c r="I106" s="10"/>
      <c r="J106" s="32"/>
      <c r="K106" s="13" t="str">
        <f t="shared" si="14"/>
        <v/>
      </c>
      <c r="L106" s="34" t="str">
        <f t="shared" si="15"/>
        <v/>
      </c>
      <c r="M106" s="64"/>
      <c r="N106" s="28" t="str">
        <f t="shared" si="10"/>
        <v/>
      </c>
      <c r="O106" s="10"/>
      <c r="P106" s="24">
        <f t="shared" si="11"/>
        <v>0</v>
      </c>
      <c r="Q106" s="35" t="str">
        <f t="shared" si="12"/>
        <v>A TIEMPO</v>
      </c>
      <c r="R106" s="56" t="str">
        <f t="shared" si="13"/>
        <v>ANTES DE 10 DIAS</v>
      </c>
      <c r="S106" s="3"/>
    </row>
    <row r="107" spans="1:19" x14ac:dyDescent="0.25">
      <c r="A107" s="8">
        <v>100</v>
      </c>
      <c r="B107" s="46"/>
      <c r="C107" s="11"/>
      <c r="D107" s="46"/>
      <c r="E107" s="11"/>
      <c r="F107" s="20"/>
      <c r="G107" s="14" t="str">
        <f t="shared" si="8"/>
        <v/>
      </c>
      <c r="H107" s="9"/>
      <c r="I107" s="10"/>
      <c r="J107" s="32"/>
      <c r="K107" s="13" t="str">
        <f t="shared" si="14"/>
        <v/>
      </c>
      <c r="L107" s="34" t="str">
        <f t="shared" si="15"/>
        <v/>
      </c>
      <c r="M107" s="64"/>
      <c r="N107" s="28" t="str">
        <f t="shared" si="10"/>
        <v/>
      </c>
      <c r="O107" s="10"/>
      <c r="P107" s="24">
        <f t="shared" si="11"/>
        <v>0</v>
      </c>
      <c r="Q107" s="35" t="str">
        <f t="shared" si="12"/>
        <v>A TIEMPO</v>
      </c>
      <c r="R107" s="56" t="str">
        <f t="shared" si="13"/>
        <v>ANTES DE 10 DIAS</v>
      </c>
      <c r="S107" s="3"/>
    </row>
    <row r="108" spans="1:19" x14ac:dyDescent="0.25">
      <c r="A108" s="8">
        <v>101</v>
      </c>
      <c r="B108" s="46"/>
      <c r="C108" s="11"/>
      <c r="D108" s="46"/>
      <c r="E108" s="11"/>
      <c r="F108" s="20"/>
      <c r="G108" s="14" t="str">
        <f t="shared" si="8"/>
        <v/>
      </c>
      <c r="H108" s="9"/>
      <c r="I108" s="10"/>
      <c r="J108" s="32"/>
      <c r="K108" s="13" t="str">
        <f t="shared" si="14"/>
        <v/>
      </c>
      <c r="L108" s="34" t="str">
        <f t="shared" si="15"/>
        <v/>
      </c>
      <c r="M108" s="64"/>
      <c r="N108" s="28" t="str">
        <f t="shared" si="10"/>
        <v/>
      </c>
      <c r="O108" s="10"/>
      <c r="P108" s="24">
        <f t="shared" si="11"/>
        <v>0</v>
      </c>
      <c r="Q108" s="35" t="str">
        <f t="shared" si="12"/>
        <v>A TIEMPO</v>
      </c>
      <c r="R108" s="56" t="str">
        <f t="shared" si="13"/>
        <v>ANTES DE 10 DIAS</v>
      </c>
      <c r="S108" s="3"/>
    </row>
    <row r="109" spans="1:19" x14ac:dyDescent="0.25">
      <c r="A109" s="8">
        <v>102</v>
      </c>
      <c r="B109" s="46"/>
      <c r="C109" s="11"/>
      <c r="D109" s="46"/>
      <c r="E109" s="11"/>
      <c r="F109" s="20"/>
      <c r="G109" s="14" t="str">
        <f t="shared" si="8"/>
        <v/>
      </c>
      <c r="H109" s="9"/>
      <c r="I109" s="10"/>
      <c r="J109" s="32"/>
      <c r="K109" s="13" t="str">
        <f t="shared" si="14"/>
        <v/>
      </c>
      <c r="L109" s="34" t="str">
        <f t="shared" si="15"/>
        <v/>
      </c>
      <c r="M109" s="64"/>
      <c r="N109" s="28" t="str">
        <f t="shared" si="10"/>
        <v/>
      </c>
      <c r="O109" s="10"/>
      <c r="P109" s="24">
        <f t="shared" si="11"/>
        <v>0</v>
      </c>
      <c r="Q109" s="35" t="str">
        <f t="shared" si="12"/>
        <v>A TIEMPO</v>
      </c>
      <c r="R109" s="56" t="str">
        <f t="shared" si="13"/>
        <v>ANTES DE 10 DIAS</v>
      </c>
      <c r="S109" s="3"/>
    </row>
    <row r="110" spans="1:19" x14ac:dyDescent="0.25">
      <c r="A110" s="8">
        <v>103</v>
      </c>
      <c r="B110" s="46"/>
      <c r="C110" s="11"/>
      <c r="D110" s="46"/>
      <c r="E110" s="11"/>
      <c r="F110" s="20"/>
      <c r="G110" s="14" t="str">
        <f t="shared" si="8"/>
        <v/>
      </c>
      <c r="H110" s="9"/>
      <c r="I110" s="10"/>
      <c r="J110" s="32"/>
      <c r="K110" s="13" t="str">
        <f t="shared" si="14"/>
        <v/>
      </c>
      <c r="L110" s="34" t="str">
        <f t="shared" si="15"/>
        <v/>
      </c>
      <c r="M110" s="64"/>
      <c r="N110" s="28" t="str">
        <f t="shared" si="10"/>
        <v/>
      </c>
      <c r="O110" s="10"/>
      <c r="P110" s="24">
        <f t="shared" si="11"/>
        <v>0</v>
      </c>
      <c r="Q110" s="35" t="str">
        <f t="shared" si="12"/>
        <v>A TIEMPO</v>
      </c>
      <c r="R110" s="56" t="str">
        <f t="shared" si="13"/>
        <v>ANTES DE 10 DIAS</v>
      </c>
      <c r="S110" s="3"/>
    </row>
    <row r="111" spans="1:19" x14ac:dyDescent="0.25">
      <c r="A111" s="8">
        <v>104</v>
      </c>
      <c r="B111" s="46"/>
      <c r="C111" s="11"/>
      <c r="D111" s="46"/>
      <c r="E111" s="11"/>
      <c r="F111" s="20"/>
      <c r="G111" s="14" t="str">
        <f t="shared" si="8"/>
        <v/>
      </c>
      <c r="H111" s="9"/>
      <c r="I111" s="10"/>
      <c r="J111" s="32"/>
      <c r="K111" s="13" t="str">
        <f t="shared" si="14"/>
        <v/>
      </c>
      <c r="L111" s="34" t="str">
        <f t="shared" si="15"/>
        <v/>
      </c>
      <c r="M111" s="64"/>
      <c r="N111" s="28" t="str">
        <f t="shared" si="10"/>
        <v/>
      </c>
      <c r="O111" s="10"/>
      <c r="P111" s="24">
        <f t="shared" si="11"/>
        <v>0</v>
      </c>
      <c r="Q111" s="35" t="str">
        <f t="shared" si="12"/>
        <v>A TIEMPO</v>
      </c>
      <c r="R111" s="56" t="str">
        <f t="shared" si="13"/>
        <v>ANTES DE 10 DIAS</v>
      </c>
      <c r="S111" s="3"/>
    </row>
    <row r="112" spans="1:19" x14ac:dyDescent="0.25">
      <c r="A112" s="8">
        <v>105</v>
      </c>
      <c r="B112" s="46"/>
      <c r="C112" s="11"/>
      <c r="D112" s="46"/>
      <c r="E112" s="11"/>
      <c r="F112" s="20"/>
      <c r="G112" s="14" t="str">
        <f t="shared" si="8"/>
        <v/>
      </c>
      <c r="H112" s="9"/>
      <c r="I112" s="10"/>
      <c r="J112" s="32"/>
      <c r="K112" s="13" t="str">
        <f t="shared" si="14"/>
        <v/>
      </c>
      <c r="L112" s="34" t="str">
        <f t="shared" si="15"/>
        <v/>
      </c>
      <c r="M112" s="64"/>
      <c r="N112" s="28" t="str">
        <f t="shared" si="10"/>
        <v/>
      </c>
      <c r="O112" s="10"/>
      <c r="P112" s="24">
        <f t="shared" si="11"/>
        <v>0</v>
      </c>
      <c r="Q112" s="35" t="str">
        <f t="shared" si="12"/>
        <v>A TIEMPO</v>
      </c>
      <c r="R112" s="56" t="str">
        <f t="shared" si="13"/>
        <v>ANTES DE 10 DIAS</v>
      </c>
      <c r="S112" s="3"/>
    </row>
    <row r="113" spans="1:19" x14ac:dyDescent="0.25">
      <c r="A113" s="8">
        <v>106</v>
      </c>
      <c r="B113" s="46"/>
      <c r="C113" s="11"/>
      <c r="D113" s="46"/>
      <c r="E113" s="11"/>
      <c r="F113" s="20"/>
      <c r="G113" s="14" t="str">
        <f t="shared" si="8"/>
        <v/>
      </c>
      <c r="H113" s="9"/>
      <c r="I113" s="10"/>
      <c r="J113" s="32"/>
      <c r="K113" s="13" t="str">
        <f t="shared" si="14"/>
        <v/>
      </c>
      <c r="L113" s="34" t="str">
        <f t="shared" si="15"/>
        <v/>
      </c>
      <c r="M113" s="64"/>
      <c r="N113" s="28" t="str">
        <f t="shared" si="10"/>
        <v/>
      </c>
      <c r="O113" s="10"/>
      <c r="P113" s="24">
        <f t="shared" si="11"/>
        <v>0</v>
      </c>
      <c r="Q113" s="35" t="str">
        <f t="shared" si="12"/>
        <v>A TIEMPO</v>
      </c>
      <c r="R113" s="56" t="str">
        <f t="shared" si="13"/>
        <v>ANTES DE 10 DIAS</v>
      </c>
      <c r="S113" s="3"/>
    </row>
    <row r="114" spans="1:19" x14ac:dyDescent="0.25">
      <c r="A114" s="8">
        <v>107</v>
      </c>
      <c r="B114" s="46"/>
      <c r="C114" s="11"/>
      <c r="D114" s="46"/>
      <c r="E114" s="11"/>
      <c r="F114" s="20"/>
      <c r="G114" s="14" t="str">
        <f t="shared" si="8"/>
        <v/>
      </c>
      <c r="H114" s="9"/>
      <c r="I114" s="10"/>
      <c r="J114" s="32"/>
      <c r="K114" s="13" t="str">
        <f t="shared" si="14"/>
        <v/>
      </c>
      <c r="L114" s="34" t="str">
        <f t="shared" si="15"/>
        <v/>
      </c>
      <c r="M114" s="64"/>
      <c r="N114" s="28" t="str">
        <f t="shared" si="10"/>
        <v/>
      </c>
      <c r="O114" s="10"/>
      <c r="P114" s="24">
        <f t="shared" si="11"/>
        <v>0</v>
      </c>
      <c r="Q114" s="35" t="str">
        <f t="shared" si="12"/>
        <v>A TIEMPO</v>
      </c>
      <c r="R114" s="56" t="str">
        <f t="shared" si="13"/>
        <v>ANTES DE 10 DIAS</v>
      </c>
      <c r="S114" s="3"/>
    </row>
    <row r="115" spans="1:19" x14ac:dyDescent="0.25">
      <c r="A115" s="8">
        <v>108</v>
      </c>
      <c r="B115" s="46"/>
      <c r="C115" s="11"/>
      <c r="D115" s="46"/>
      <c r="E115" s="11"/>
      <c r="F115" s="20"/>
      <c r="G115" s="14" t="str">
        <f t="shared" si="8"/>
        <v/>
      </c>
      <c r="H115" s="9"/>
      <c r="I115" s="10"/>
      <c r="J115" s="32"/>
      <c r="K115" s="13" t="str">
        <f t="shared" si="14"/>
        <v/>
      </c>
      <c r="L115" s="34" t="str">
        <f t="shared" si="15"/>
        <v/>
      </c>
      <c r="M115" s="64"/>
      <c r="N115" s="28" t="str">
        <f t="shared" si="10"/>
        <v/>
      </c>
      <c r="O115" s="10"/>
      <c r="P115" s="24">
        <f t="shared" si="11"/>
        <v>0</v>
      </c>
      <c r="Q115" s="35" t="str">
        <f t="shared" si="12"/>
        <v>A TIEMPO</v>
      </c>
      <c r="R115" s="56" t="str">
        <f t="shared" si="13"/>
        <v>ANTES DE 10 DIAS</v>
      </c>
      <c r="S115" s="3"/>
    </row>
    <row r="116" spans="1:19" x14ac:dyDescent="0.25">
      <c r="A116" s="8">
        <v>109</v>
      </c>
      <c r="B116" s="46"/>
      <c r="C116" s="11"/>
      <c r="D116" s="46"/>
      <c r="E116" s="11"/>
      <c r="F116" s="20"/>
      <c r="G116" s="14" t="str">
        <f t="shared" si="8"/>
        <v/>
      </c>
      <c r="H116" s="9"/>
      <c r="I116" s="10"/>
      <c r="J116" s="32"/>
      <c r="K116" s="13" t="str">
        <f t="shared" si="14"/>
        <v/>
      </c>
      <c r="L116" s="34" t="str">
        <f t="shared" si="15"/>
        <v/>
      </c>
      <c r="M116" s="64"/>
      <c r="N116" s="28" t="str">
        <f t="shared" si="10"/>
        <v/>
      </c>
      <c r="O116" s="10"/>
      <c r="P116" s="24">
        <f t="shared" si="11"/>
        <v>0</v>
      </c>
      <c r="Q116" s="35" t="str">
        <f t="shared" si="12"/>
        <v>A TIEMPO</v>
      </c>
      <c r="R116" s="56" t="str">
        <f t="shared" si="13"/>
        <v>ANTES DE 10 DIAS</v>
      </c>
      <c r="S116" s="3"/>
    </row>
    <row r="117" spans="1:19" x14ac:dyDescent="0.25">
      <c r="A117" s="8">
        <v>110</v>
      </c>
      <c r="B117" s="46"/>
      <c r="C117" s="11"/>
      <c r="D117" s="46"/>
      <c r="E117" s="11"/>
      <c r="F117" s="20"/>
      <c r="G117" s="14" t="str">
        <f t="shared" si="8"/>
        <v/>
      </c>
      <c r="H117" s="9"/>
      <c r="I117" s="10"/>
      <c r="J117" s="32"/>
      <c r="K117" s="13" t="str">
        <f t="shared" si="14"/>
        <v/>
      </c>
      <c r="L117" s="34" t="str">
        <f t="shared" si="15"/>
        <v/>
      </c>
      <c r="M117" s="64"/>
      <c r="N117" s="28" t="str">
        <f t="shared" si="10"/>
        <v/>
      </c>
      <c r="O117" s="10"/>
      <c r="P117" s="24">
        <f t="shared" si="11"/>
        <v>0</v>
      </c>
      <c r="Q117" s="35" t="str">
        <f t="shared" si="12"/>
        <v>A TIEMPO</v>
      </c>
      <c r="R117" s="56" t="str">
        <f t="shared" si="13"/>
        <v>ANTES DE 10 DIAS</v>
      </c>
      <c r="S117" s="3"/>
    </row>
    <row r="118" spans="1:19" x14ac:dyDescent="0.25">
      <c r="A118" s="8">
        <v>111</v>
      </c>
      <c r="B118" s="46"/>
      <c r="C118" s="11"/>
      <c r="D118" s="46"/>
      <c r="E118" s="11"/>
      <c r="F118" s="20"/>
      <c r="G118" s="14" t="str">
        <f t="shared" si="8"/>
        <v/>
      </c>
      <c r="H118" s="9"/>
      <c r="I118" s="10"/>
      <c r="J118" s="32"/>
      <c r="K118" s="13" t="str">
        <f t="shared" si="14"/>
        <v/>
      </c>
      <c r="L118" s="34" t="str">
        <f t="shared" si="15"/>
        <v/>
      </c>
      <c r="M118" s="64"/>
      <c r="N118" s="28" t="str">
        <f t="shared" si="10"/>
        <v/>
      </c>
      <c r="O118" s="10"/>
      <c r="P118" s="24">
        <f t="shared" si="11"/>
        <v>0</v>
      </c>
      <c r="Q118" s="35" t="str">
        <f t="shared" si="12"/>
        <v>A TIEMPO</v>
      </c>
      <c r="R118" s="56" t="str">
        <f t="shared" si="13"/>
        <v>ANTES DE 10 DIAS</v>
      </c>
      <c r="S118" s="3"/>
    </row>
    <row r="119" spans="1:19" x14ac:dyDescent="0.25">
      <c r="A119" s="8">
        <v>112</v>
      </c>
      <c r="B119" s="46"/>
      <c r="C119" s="11"/>
      <c r="D119" s="46"/>
      <c r="E119" s="11"/>
      <c r="F119" s="20"/>
      <c r="G119" s="14" t="str">
        <f t="shared" si="8"/>
        <v/>
      </c>
      <c r="H119" s="9"/>
      <c r="I119" s="10"/>
      <c r="J119" s="32"/>
      <c r="K119" s="13" t="str">
        <f t="shared" si="14"/>
        <v/>
      </c>
      <c r="L119" s="34" t="str">
        <f t="shared" si="15"/>
        <v/>
      </c>
      <c r="M119" s="64"/>
      <c r="N119" s="28" t="str">
        <f t="shared" si="10"/>
        <v/>
      </c>
      <c r="O119" s="10"/>
      <c r="P119" s="24">
        <f t="shared" si="11"/>
        <v>0</v>
      </c>
      <c r="Q119" s="35" t="str">
        <f t="shared" si="12"/>
        <v>A TIEMPO</v>
      </c>
      <c r="R119" s="56" t="str">
        <f t="shared" si="13"/>
        <v>ANTES DE 10 DIAS</v>
      </c>
      <c r="S119" s="3"/>
    </row>
    <row r="120" spans="1:19" x14ac:dyDescent="0.25">
      <c r="A120" s="8">
        <v>113</v>
      </c>
      <c r="B120" s="46"/>
      <c r="C120" s="11"/>
      <c r="D120" s="46"/>
      <c r="E120" s="11"/>
      <c r="F120" s="20"/>
      <c r="G120" s="14" t="str">
        <f t="shared" si="8"/>
        <v/>
      </c>
      <c r="H120" s="9"/>
      <c r="I120" s="10"/>
      <c r="J120" s="32"/>
      <c r="K120" s="13" t="str">
        <f t="shared" si="14"/>
        <v/>
      </c>
      <c r="L120" s="34" t="str">
        <f t="shared" si="15"/>
        <v/>
      </c>
      <c r="M120" s="64"/>
      <c r="N120" s="28" t="str">
        <f t="shared" si="10"/>
        <v/>
      </c>
      <c r="O120" s="10"/>
      <c r="P120" s="24">
        <f t="shared" si="11"/>
        <v>0</v>
      </c>
      <c r="Q120" s="35" t="str">
        <f t="shared" si="12"/>
        <v>A TIEMPO</v>
      </c>
      <c r="R120" s="56" t="str">
        <f t="shared" si="13"/>
        <v>ANTES DE 10 DIAS</v>
      </c>
      <c r="S120" s="3"/>
    </row>
    <row r="121" spans="1:19" x14ac:dyDescent="0.25">
      <c r="A121" s="8">
        <v>114</v>
      </c>
      <c r="B121" s="46"/>
      <c r="C121" s="11"/>
      <c r="D121" s="46"/>
      <c r="E121" s="11"/>
      <c r="F121" s="20"/>
      <c r="G121" s="14" t="str">
        <f t="shared" si="8"/>
        <v/>
      </c>
      <c r="H121" s="9"/>
      <c r="I121" s="10"/>
      <c r="J121" s="32"/>
      <c r="K121" s="13" t="str">
        <f t="shared" si="14"/>
        <v/>
      </c>
      <c r="L121" s="34" t="str">
        <f t="shared" si="15"/>
        <v/>
      </c>
      <c r="M121" s="64"/>
      <c r="N121" s="28" t="str">
        <f t="shared" si="10"/>
        <v/>
      </c>
      <c r="O121" s="10"/>
      <c r="P121" s="24">
        <f t="shared" si="11"/>
        <v>0</v>
      </c>
      <c r="Q121" s="35" t="str">
        <f t="shared" si="12"/>
        <v>A TIEMPO</v>
      </c>
      <c r="R121" s="56" t="str">
        <f t="shared" si="13"/>
        <v>ANTES DE 10 DIAS</v>
      </c>
      <c r="S121" s="3"/>
    </row>
    <row r="122" spans="1:19" x14ac:dyDescent="0.25">
      <c r="A122" s="8">
        <v>115</v>
      </c>
      <c r="B122" s="46"/>
      <c r="C122" s="11"/>
      <c r="D122" s="46"/>
      <c r="E122" s="11"/>
      <c r="F122" s="20"/>
      <c r="G122" s="14" t="str">
        <f t="shared" si="8"/>
        <v/>
      </c>
      <c r="H122" s="9"/>
      <c r="I122" s="10"/>
      <c r="J122" s="32"/>
      <c r="K122" s="13" t="str">
        <f t="shared" si="14"/>
        <v/>
      </c>
      <c r="L122" s="34" t="str">
        <f t="shared" si="15"/>
        <v/>
      </c>
      <c r="M122" s="64"/>
      <c r="N122" s="28" t="str">
        <f t="shared" si="10"/>
        <v/>
      </c>
      <c r="O122" s="10"/>
      <c r="P122" s="24">
        <f t="shared" si="11"/>
        <v>0</v>
      </c>
      <c r="Q122" s="35" t="str">
        <f t="shared" si="12"/>
        <v>A TIEMPO</v>
      </c>
      <c r="R122" s="56" t="str">
        <f t="shared" si="13"/>
        <v>ANTES DE 10 DIAS</v>
      </c>
      <c r="S122" s="3"/>
    </row>
    <row r="123" spans="1:19" x14ac:dyDescent="0.25">
      <c r="A123" s="8">
        <v>116</v>
      </c>
      <c r="B123" s="46"/>
      <c r="C123" s="11"/>
      <c r="D123" s="46"/>
      <c r="E123" s="11"/>
      <c r="F123" s="20"/>
      <c r="G123" s="14" t="str">
        <f t="shared" si="8"/>
        <v/>
      </c>
      <c r="H123" s="9"/>
      <c r="I123" s="10"/>
      <c r="J123" s="32"/>
      <c r="K123" s="13" t="str">
        <f t="shared" si="14"/>
        <v/>
      </c>
      <c r="L123" s="34" t="str">
        <f t="shared" si="15"/>
        <v/>
      </c>
      <c r="M123" s="64"/>
      <c r="N123" s="28" t="str">
        <f t="shared" si="10"/>
        <v/>
      </c>
      <c r="O123" s="10"/>
      <c r="P123" s="24">
        <f t="shared" si="11"/>
        <v>0</v>
      </c>
      <c r="Q123" s="35" t="str">
        <f t="shared" si="12"/>
        <v>A TIEMPO</v>
      </c>
      <c r="R123" s="56" t="str">
        <f t="shared" si="13"/>
        <v>ANTES DE 10 DIAS</v>
      </c>
      <c r="S123" s="3"/>
    </row>
    <row r="124" spans="1:19" x14ac:dyDescent="0.25">
      <c r="A124" s="8">
        <v>117</v>
      </c>
      <c r="B124" s="46"/>
      <c r="C124" s="11"/>
      <c r="D124" s="46"/>
      <c r="E124" s="11"/>
      <c r="F124" s="20"/>
      <c r="G124" s="14" t="str">
        <f t="shared" si="8"/>
        <v/>
      </c>
      <c r="H124" s="9"/>
      <c r="I124" s="10"/>
      <c r="J124" s="32"/>
      <c r="K124" s="13" t="str">
        <f t="shared" si="14"/>
        <v/>
      </c>
      <c r="L124" s="34" t="str">
        <f t="shared" si="15"/>
        <v/>
      </c>
      <c r="M124" s="64"/>
      <c r="N124" s="28" t="str">
        <f t="shared" si="10"/>
        <v/>
      </c>
      <c r="O124" s="10"/>
      <c r="P124" s="24">
        <f t="shared" si="11"/>
        <v>0</v>
      </c>
      <c r="Q124" s="35" t="str">
        <f t="shared" si="12"/>
        <v>A TIEMPO</v>
      </c>
      <c r="R124" s="56" t="str">
        <f t="shared" si="13"/>
        <v>ANTES DE 10 DIAS</v>
      </c>
      <c r="S124" s="3"/>
    </row>
    <row r="125" spans="1:19" x14ac:dyDescent="0.25">
      <c r="A125" s="8">
        <v>118</v>
      </c>
      <c r="B125" s="46"/>
      <c r="C125" s="11"/>
      <c r="D125" s="46"/>
      <c r="E125" s="11"/>
      <c r="F125" s="20"/>
      <c r="G125" s="14" t="str">
        <f t="shared" si="8"/>
        <v/>
      </c>
      <c r="H125" s="9"/>
      <c r="I125" s="10"/>
      <c r="J125" s="32"/>
      <c r="K125" s="13" t="str">
        <f t="shared" si="14"/>
        <v/>
      </c>
      <c r="L125" s="34" t="str">
        <f t="shared" si="15"/>
        <v/>
      </c>
      <c r="M125" s="64"/>
      <c r="N125" s="28" t="str">
        <f t="shared" si="10"/>
        <v/>
      </c>
      <c r="O125" s="10"/>
      <c r="P125" s="24">
        <f t="shared" si="11"/>
        <v>0</v>
      </c>
      <c r="Q125" s="35" t="str">
        <f t="shared" si="12"/>
        <v>A TIEMPO</v>
      </c>
      <c r="R125" s="56" t="str">
        <f t="shared" si="13"/>
        <v>ANTES DE 10 DIAS</v>
      </c>
      <c r="S125" s="3"/>
    </row>
    <row r="126" spans="1:19" x14ac:dyDescent="0.25">
      <c r="A126" s="8">
        <v>119</v>
      </c>
      <c r="B126" s="46"/>
      <c r="C126" s="11"/>
      <c r="D126" s="46"/>
      <c r="E126" s="11"/>
      <c r="F126" s="20"/>
      <c r="G126" s="14" t="str">
        <f t="shared" si="8"/>
        <v/>
      </c>
      <c r="H126" s="9"/>
      <c r="I126" s="10"/>
      <c r="J126" s="32"/>
      <c r="K126" s="13" t="str">
        <f t="shared" si="14"/>
        <v/>
      </c>
      <c r="L126" s="34" t="str">
        <f t="shared" si="15"/>
        <v/>
      </c>
      <c r="M126" s="64"/>
      <c r="N126" s="28" t="str">
        <f t="shared" si="10"/>
        <v/>
      </c>
      <c r="O126" s="10"/>
      <c r="P126" s="24">
        <f t="shared" si="11"/>
        <v>0</v>
      </c>
      <c r="Q126" s="35" t="str">
        <f t="shared" si="12"/>
        <v>A TIEMPO</v>
      </c>
      <c r="R126" s="56" t="str">
        <f t="shared" si="13"/>
        <v>ANTES DE 10 DIAS</v>
      </c>
      <c r="S126" s="3"/>
    </row>
    <row r="127" spans="1:19" x14ac:dyDescent="0.25">
      <c r="A127" s="8">
        <v>120</v>
      </c>
      <c r="B127" s="46"/>
      <c r="C127" s="11"/>
      <c r="D127" s="46"/>
      <c r="E127" s="11"/>
      <c r="F127" s="20"/>
      <c r="G127" s="14" t="str">
        <f t="shared" si="8"/>
        <v/>
      </c>
      <c r="H127" s="9"/>
      <c r="I127" s="10"/>
      <c r="J127" s="32"/>
      <c r="K127" s="13" t="str">
        <f t="shared" si="14"/>
        <v/>
      </c>
      <c r="L127" s="34" t="str">
        <f t="shared" si="15"/>
        <v/>
      </c>
      <c r="M127" s="64"/>
      <c r="N127" s="28" t="str">
        <f t="shared" si="10"/>
        <v/>
      </c>
      <c r="O127" s="10"/>
      <c r="P127" s="24">
        <f t="shared" si="11"/>
        <v>0</v>
      </c>
      <c r="Q127" s="35" t="str">
        <f t="shared" si="12"/>
        <v>A TIEMPO</v>
      </c>
      <c r="R127" s="56" t="str">
        <f t="shared" si="13"/>
        <v>ANTES DE 10 DIAS</v>
      </c>
      <c r="S127" s="3"/>
    </row>
    <row r="128" spans="1:19" x14ac:dyDescent="0.25">
      <c r="A128" s="8">
        <v>121</v>
      </c>
      <c r="B128" s="46"/>
      <c r="C128" s="11"/>
      <c r="D128" s="46"/>
      <c r="E128" s="11"/>
      <c r="F128" s="20"/>
      <c r="G128" s="14" t="str">
        <f t="shared" si="8"/>
        <v/>
      </c>
      <c r="H128" s="9"/>
      <c r="I128" s="10"/>
      <c r="J128" s="32"/>
      <c r="K128" s="13" t="str">
        <f t="shared" si="14"/>
        <v/>
      </c>
      <c r="L128" s="34" t="str">
        <f t="shared" si="15"/>
        <v/>
      </c>
      <c r="M128" s="64"/>
      <c r="N128" s="28" t="str">
        <f t="shared" si="10"/>
        <v/>
      </c>
      <c r="O128" s="10"/>
      <c r="P128" s="24">
        <f t="shared" si="11"/>
        <v>0</v>
      </c>
      <c r="Q128" s="35" t="str">
        <f t="shared" si="12"/>
        <v>A TIEMPO</v>
      </c>
      <c r="R128" s="56" t="str">
        <f t="shared" si="13"/>
        <v>ANTES DE 10 DIAS</v>
      </c>
      <c r="S128" s="3"/>
    </row>
    <row r="129" spans="1:19" x14ac:dyDescent="0.25">
      <c r="A129" s="8">
        <v>122</v>
      </c>
      <c r="B129" s="46"/>
      <c r="C129" s="11"/>
      <c r="D129" s="46"/>
      <c r="E129" s="11"/>
      <c r="F129" s="20"/>
      <c r="G129" s="14" t="str">
        <f t="shared" si="8"/>
        <v/>
      </c>
      <c r="H129" s="9"/>
      <c r="I129" s="10"/>
      <c r="J129" s="32"/>
      <c r="K129" s="13" t="str">
        <f t="shared" si="14"/>
        <v/>
      </c>
      <c r="L129" s="34" t="str">
        <f t="shared" si="15"/>
        <v/>
      </c>
      <c r="M129" s="64"/>
      <c r="N129" s="28" t="str">
        <f t="shared" si="10"/>
        <v/>
      </c>
      <c r="O129" s="10"/>
      <c r="P129" s="24">
        <f t="shared" si="11"/>
        <v>0</v>
      </c>
      <c r="Q129" s="35" t="str">
        <f t="shared" si="12"/>
        <v>A TIEMPO</v>
      </c>
      <c r="R129" s="56" t="str">
        <f t="shared" si="13"/>
        <v>ANTES DE 10 DIAS</v>
      </c>
      <c r="S129" s="3"/>
    </row>
    <row r="130" spans="1:19" x14ac:dyDescent="0.25">
      <c r="A130" s="8">
        <v>123</v>
      </c>
      <c r="B130" s="46"/>
      <c r="C130" s="11"/>
      <c r="D130" s="46"/>
      <c r="E130" s="11"/>
      <c r="F130" s="20"/>
      <c r="G130" s="14" t="str">
        <f t="shared" si="8"/>
        <v/>
      </c>
      <c r="H130" s="9"/>
      <c r="I130" s="10"/>
      <c r="J130" s="32"/>
      <c r="K130" s="13" t="str">
        <f t="shared" si="14"/>
        <v/>
      </c>
      <c r="L130" s="34" t="str">
        <f t="shared" si="15"/>
        <v/>
      </c>
      <c r="M130" s="64"/>
      <c r="N130" s="28" t="str">
        <f t="shared" si="10"/>
        <v/>
      </c>
      <c r="O130" s="10"/>
      <c r="P130" s="24">
        <f t="shared" si="11"/>
        <v>0</v>
      </c>
      <c r="Q130" s="35" t="str">
        <f t="shared" si="12"/>
        <v>A TIEMPO</v>
      </c>
      <c r="R130" s="56" t="str">
        <f t="shared" si="13"/>
        <v>ANTES DE 10 DIAS</v>
      </c>
      <c r="S130" s="3"/>
    </row>
    <row r="131" spans="1:19" x14ac:dyDescent="0.25">
      <c r="A131" s="8">
        <v>124</v>
      </c>
      <c r="B131" s="46"/>
      <c r="C131" s="11"/>
      <c r="D131" s="46"/>
      <c r="E131" s="11"/>
      <c r="F131" s="20"/>
      <c r="G131" s="14" t="str">
        <f t="shared" si="8"/>
        <v/>
      </c>
      <c r="H131" s="9"/>
      <c r="I131" s="10"/>
      <c r="J131" s="32"/>
      <c r="K131" s="13" t="str">
        <f t="shared" si="14"/>
        <v/>
      </c>
      <c r="L131" s="34" t="str">
        <f t="shared" si="15"/>
        <v/>
      </c>
      <c r="M131" s="64"/>
      <c r="N131" s="28" t="str">
        <f t="shared" si="10"/>
        <v/>
      </c>
      <c r="O131" s="10"/>
      <c r="P131" s="24">
        <f t="shared" si="11"/>
        <v>0</v>
      </c>
      <c r="Q131" s="35" t="str">
        <f t="shared" si="12"/>
        <v>A TIEMPO</v>
      </c>
      <c r="R131" s="56" t="str">
        <f t="shared" si="13"/>
        <v>ANTES DE 10 DIAS</v>
      </c>
      <c r="S131" s="3"/>
    </row>
    <row r="132" spans="1:19" x14ac:dyDescent="0.25">
      <c r="A132" s="8">
        <v>125</v>
      </c>
      <c r="B132" s="46"/>
      <c r="C132" s="11"/>
      <c r="D132" s="46"/>
      <c r="E132" s="11"/>
      <c r="F132" s="20"/>
      <c r="G132" s="14" t="str">
        <f t="shared" si="8"/>
        <v/>
      </c>
      <c r="H132" s="9"/>
      <c r="I132" s="10"/>
      <c r="J132" s="32"/>
      <c r="K132" s="13" t="str">
        <f t="shared" si="14"/>
        <v/>
      </c>
      <c r="L132" s="34" t="str">
        <f t="shared" si="15"/>
        <v/>
      </c>
      <c r="M132" s="64"/>
      <c r="N132" s="28" t="str">
        <f t="shared" si="10"/>
        <v/>
      </c>
      <c r="O132" s="10"/>
      <c r="P132" s="24">
        <f t="shared" si="11"/>
        <v>0</v>
      </c>
      <c r="Q132" s="35" t="str">
        <f t="shared" si="12"/>
        <v>A TIEMPO</v>
      </c>
      <c r="R132" s="56" t="str">
        <f t="shared" si="13"/>
        <v>ANTES DE 10 DIAS</v>
      </c>
      <c r="S132" s="3"/>
    </row>
    <row r="133" spans="1:19" x14ac:dyDescent="0.25">
      <c r="A133" s="12"/>
      <c r="B133" s="46"/>
      <c r="C133" s="11"/>
      <c r="D133" s="46"/>
      <c r="E133" s="11"/>
      <c r="F133" s="20"/>
      <c r="G133" s="14" t="str">
        <f t="shared" si="8"/>
        <v/>
      </c>
      <c r="H133" s="9"/>
      <c r="I133" s="10"/>
      <c r="J133" s="32"/>
      <c r="K133" s="13" t="str">
        <f t="shared" si="14"/>
        <v/>
      </c>
      <c r="L133" s="34" t="str">
        <f t="shared" si="15"/>
        <v/>
      </c>
      <c r="M133" s="64"/>
      <c r="N133" s="28" t="str">
        <f t="shared" si="10"/>
        <v/>
      </c>
      <c r="O133" s="10"/>
      <c r="P133" s="24">
        <f t="shared" si="11"/>
        <v>0</v>
      </c>
      <c r="Q133" s="35" t="str">
        <f t="shared" si="12"/>
        <v>A TIEMPO</v>
      </c>
      <c r="R133" s="56" t="str">
        <f t="shared" si="13"/>
        <v>ANTES DE 10 DIAS</v>
      </c>
      <c r="S133" s="3"/>
    </row>
    <row r="134" spans="1:19" x14ac:dyDescent="0.25">
      <c r="A134" s="12"/>
      <c r="B134" s="46"/>
      <c r="C134" s="11"/>
      <c r="D134" s="46"/>
      <c r="E134" s="11"/>
      <c r="F134" s="20"/>
      <c r="G134" s="14" t="str">
        <f t="shared" si="8"/>
        <v/>
      </c>
      <c r="H134" s="9"/>
      <c r="I134" s="10"/>
      <c r="J134" s="32"/>
      <c r="K134" s="13" t="str">
        <f t="shared" si="14"/>
        <v/>
      </c>
      <c r="L134" s="34" t="str">
        <f t="shared" si="15"/>
        <v/>
      </c>
      <c r="M134" s="64"/>
      <c r="N134" s="28" t="str">
        <f t="shared" si="10"/>
        <v/>
      </c>
      <c r="O134" s="10"/>
      <c r="P134" s="24">
        <f t="shared" si="11"/>
        <v>0</v>
      </c>
      <c r="Q134" s="35" t="str">
        <f t="shared" si="12"/>
        <v>A TIEMPO</v>
      </c>
      <c r="R134" s="56" t="str">
        <f t="shared" si="13"/>
        <v>ANTES DE 10 DIAS</v>
      </c>
      <c r="S134" s="3"/>
    </row>
    <row r="135" spans="1:19" x14ac:dyDescent="0.25">
      <c r="A135" s="12"/>
      <c r="B135" s="11"/>
      <c r="C135" s="11"/>
      <c r="D135" s="46"/>
      <c r="E135" s="11"/>
      <c r="F135" s="20"/>
      <c r="G135" s="14" t="str">
        <f t="shared" si="8"/>
        <v/>
      </c>
      <c r="H135" s="9"/>
      <c r="I135" s="10"/>
      <c r="J135" s="32"/>
      <c r="K135" s="13" t="str">
        <f t="shared" si="14"/>
        <v/>
      </c>
      <c r="L135" s="34" t="str">
        <f t="shared" si="15"/>
        <v/>
      </c>
      <c r="M135" s="64"/>
      <c r="N135" s="28" t="str">
        <f t="shared" si="10"/>
        <v/>
      </c>
      <c r="O135" s="10"/>
      <c r="P135" s="24">
        <f t="shared" si="11"/>
        <v>0</v>
      </c>
      <c r="Q135" s="35" t="str">
        <f t="shared" si="12"/>
        <v>A TIEMPO</v>
      </c>
      <c r="R135" s="56" t="str">
        <f t="shared" si="13"/>
        <v>ANTES DE 10 DIAS</v>
      </c>
      <c r="S135" s="3"/>
    </row>
    <row r="136" spans="1:19" x14ac:dyDescent="0.25">
      <c r="A136" s="12"/>
      <c r="B136" s="11"/>
      <c r="C136" s="11"/>
      <c r="D136" s="46"/>
      <c r="E136" s="11"/>
      <c r="F136" s="20"/>
      <c r="G136" s="14" t="str">
        <f t="shared" ref="G136:G199" si="16">IFERROR(+VLOOKUP(F136,Tiempo2,2,FALSE),"")</f>
        <v/>
      </c>
      <c r="H136" s="9"/>
      <c r="I136" s="10"/>
      <c r="J136" s="32"/>
      <c r="K136" s="13" t="str">
        <f t="shared" si="14"/>
        <v/>
      </c>
      <c r="L136" s="34" t="str">
        <f t="shared" ref="L136:L167" si="17">+IFERROR((VLOOKUP(K136,Meses,2,FALSE))&amp;" "&amp;TEXT(J136,"YYYY"),"")</f>
        <v/>
      </c>
      <c r="M136" s="64"/>
      <c r="N136" s="28" t="str">
        <f t="shared" si="10"/>
        <v/>
      </c>
      <c r="O136" s="10"/>
      <c r="P136" s="24">
        <f t="shared" si="11"/>
        <v>0</v>
      </c>
      <c r="Q136" s="35" t="str">
        <f t="shared" si="12"/>
        <v>A TIEMPO</v>
      </c>
      <c r="R136" s="56" t="str">
        <f t="shared" si="13"/>
        <v>ANTES DE 10 DIAS</v>
      </c>
      <c r="S136" s="3"/>
    </row>
    <row r="137" spans="1:19" x14ac:dyDescent="0.25">
      <c r="A137" s="12"/>
      <c r="B137" s="11"/>
      <c r="C137" s="11"/>
      <c r="D137" s="46"/>
      <c r="E137" s="11"/>
      <c r="F137" s="20"/>
      <c r="G137" s="14" t="str">
        <f t="shared" si="16"/>
        <v/>
      </c>
      <c r="H137" s="9"/>
      <c r="I137" s="10"/>
      <c r="J137" s="32"/>
      <c r="K137" s="13" t="str">
        <f t="shared" si="14"/>
        <v/>
      </c>
      <c r="L137" s="34" t="str">
        <f t="shared" si="17"/>
        <v/>
      </c>
      <c r="M137" s="64"/>
      <c r="N137" s="28" t="str">
        <f t="shared" ref="N137:N200" si="18">IF(OR(G137="",J137=""),"",WORKDAY(J137,G137,M137:M168))</f>
        <v/>
      </c>
      <c r="O137" s="10"/>
      <c r="P137" s="24">
        <f t="shared" ref="P137:P200" si="19">IF(OR(J137="",O137=""),0,NETWORKDAYS(J137+0,O137,O137:O137))</f>
        <v>0</v>
      </c>
      <c r="Q137" s="35" t="str">
        <f t="shared" ref="Q137:Q200" si="20">+IFERROR(IF(P137&gt;G137,"FUERA DE TIEMPO","A TIEMPO"),"")</f>
        <v>A TIEMPO</v>
      </c>
      <c r="R137" s="56" t="str">
        <f t="shared" ref="R137:R200" si="21">IF(OR(H137="Rechazada",H137="Referida"),"",IF(P137&lt;10,"ANTES DE 10 DIAS","DE 10 A 15 DIAS"))</f>
        <v>ANTES DE 10 DIAS</v>
      </c>
      <c r="S137" s="3"/>
    </row>
    <row r="138" spans="1:19" x14ac:dyDescent="0.25">
      <c r="A138" s="12"/>
      <c r="B138" s="11"/>
      <c r="C138" s="11"/>
      <c r="D138" s="46"/>
      <c r="E138" s="11"/>
      <c r="F138" s="20"/>
      <c r="G138" s="14" t="str">
        <f t="shared" si="16"/>
        <v/>
      </c>
      <c r="H138" s="9"/>
      <c r="I138" s="10"/>
      <c r="J138" s="32"/>
      <c r="K138" s="13" t="str">
        <f t="shared" si="14"/>
        <v/>
      </c>
      <c r="L138" s="34" t="str">
        <f t="shared" si="17"/>
        <v/>
      </c>
      <c r="M138" s="64"/>
      <c r="N138" s="28" t="str">
        <f t="shared" si="18"/>
        <v/>
      </c>
      <c r="O138" s="10"/>
      <c r="P138" s="24">
        <f t="shared" si="19"/>
        <v>0</v>
      </c>
      <c r="Q138" s="35" t="str">
        <f t="shared" si="20"/>
        <v>A TIEMPO</v>
      </c>
      <c r="R138" s="56" t="str">
        <f t="shared" si="21"/>
        <v>ANTES DE 10 DIAS</v>
      </c>
      <c r="S138" s="3"/>
    </row>
    <row r="139" spans="1:19" x14ac:dyDescent="0.25">
      <c r="A139" s="12"/>
      <c r="B139" s="11"/>
      <c r="C139" s="11"/>
      <c r="D139" s="46"/>
      <c r="E139" s="11"/>
      <c r="F139" s="20"/>
      <c r="G139" s="14" t="str">
        <f t="shared" si="16"/>
        <v/>
      </c>
      <c r="H139" s="9"/>
      <c r="I139" s="10"/>
      <c r="J139" s="32"/>
      <c r="K139" s="13" t="str">
        <f t="shared" ref="K139:K202" si="22">+IF(J139&gt;0,MONTH(J139),"")</f>
        <v/>
      </c>
      <c r="L139" s="34" t="str">
        <f t="shared" si="17"/>
        <v/>
      </c>
      <c r="M139" s="64"/>
      <c r="N139" s="28" t="str">
        <f t="shared" si="18"/>
        <v/>
      </c>
      <c r="O139" s="10"/>
      <c r="P139" s="24">
        <f t="shared" si="19"/>
        <v>0</v>
      </c>
      <c r="Q139" s="35" t="str">
        <f t="shared" si="20"/>
        <v>A TIEMPO</v>
      </c>
      <c r="R139" s="56" t="str">
        <f t="shared" si="21"/>
        <v>ANTES DE 10 DIAS</v>
      </c>
      <c r="S139" s="3"/>
    </row>
    <row r="140" spans="1:19" x14ac:dyDescent="0.25">
      <c r="A140" s="12"/>
      <c r="B140" s="11"/>
      <c r="C140" s="11"/>
      <c r="D140" s="46"/>
      <c r="E140" s="11"/>
      <c r="F140" s="20"/>
      <c r="G140" s="14" t="str">
        <f t="shared" si="16"/>
        <v/>
      </c>
      <c r="H140" s="9"/>
      <c r="I140" s="10"/>
      <c r="J140" s="32"/>
      <c r="K140" s="13" t="str">
        <f t="shared" si="22"/>
        <v/>
      </c>
      <c r="L140" s="34" t="str">
        <f t="shared" si="17"/>
        <v/>
      </c>
      <c r="M140" s="64"/>
      <c r="N140" s="28" t="str">
        <f t="shared" si="18"/>
        <v/>
      </c>
      <c r="O140" s="10"/>
      <c r="P140" s="24">
        <f t="shared" si="19"/>
        <v>0</v>
      </c>
      <c r="Q140" s="35" t="str">
        <f t="shared" si="20"/>
        <v>A TIEMPO</v>
      </c>
      <c r="R140" s="56" t="str">
        <f t="shared" si="21"/>
        <v>ANTES DE 10 DIAS</v>
      </c>
      <c r="S140" s="3"/>
    </row>
    <row r="141" spans="1:19" x14ac:dyDescent="0.25">
      <c r="A141" s="12"/>
      <c r="B141" s="11"/>
      <c r="C141" s="11"/>
      <c r="D141" s="46"/>
      <c r="E141" s="11"/>
      <c r="F141" s="20"/>
      <c r="G141" s="14" t="str">
        <f t="shared" si="16"/>
        <v/>
      </c>
      <c r="H141" s="9"/>
      <c r="I141" s="10"/>
      <c r="J141" s="32"/>
      <c r="K141" s="13" t="str">
        <f t="shared" si="22"/>
        <v/>
      </c>
      <c r="L141" s="34" t="str">
        <f t="shared" si="17"/>
        <v/>
      </c>
      <c r="M141" s="64"/>
      <c r="N141" s="28" t="str">
        <f t="shared" si="18"/>
        <v/>
      </c>
      <c r="O141" s="10"/>
      <c r="P141" s="24">
        <f t="shared" si="19"/>
        <v>0</v>
      </c>
      <c r="Q141" s="35" t="str">
        <f t="shared" si="20"/>
        <v>A TIEMPO</v>
      </c>
      <c r="R141" s="56" t="str">
        <f t="shared" si="21"/>
        <v>ANTES DE 10 DIAS</v>
      </c>
      <c r="S141" s="3"/>
    </row>
    <row r="142" spans="1:19" x14ac:dyDescent="0.25">
      <c r="A142" s="12"/>
      <c r="B142" s="11"/>
      <c r="C142" s="11"/>
      <c r="D142" s="46"/>
      <c r="E142" s="11"/>
      <c r="F142" s="20"/>
      <c r="G142" s="14" t="str">
        <f t="shared" si="16"/>
        <v/>
      </c>
      <c r="H142" s="9"/>
      <c r="I142" s="10"/>
      <c r="J142" s="32"/>
      <c r="K142" s="13" t="str">
        <f t="shared" si="22"/>
        <v/>
      </c>
      <c r="L142" s="34" t="str">
        <f t="shared" si="17"/>
        <v/>
      </c>
      <c r="M142" s="64"/>
      <c r="N142" s="28" t="str">
        <f t="shared" si="18"/>
        <v/>
      </c>
      <c r="O142" s="10"/>
      <c r="P142" s="24">
        <f t="shared" si="19"/>
        <v>0</v>
      </c>
      <c r="Q142" s="35" t="str">
        <f t="shared" si="20"/>
        <v>A TIEMPO</v>
      </c>
      <c r="R142" s="56" t="str">
        <f t="shared" si="21"/>
        <v>ANTES DE 10 DIAS</v>
      </c>
      <c r="S142" s="3"/>
    </row>
    <row r="143" spans="1:19" x14ac:dyDescent="0.25">
      <c r="A143" s="12"/>
      <c r="B143" s="11"/>
      <c r="C143" s="11"/>
      <c r="D143" s="46"/>
      <c r="E143" s="11"/>
      <c r="F143" s="20"/>
      <c r="G143" s="14" t="str">
        <f t="shared" si="16"/>
        <v/>
      </c>
      <c r="H143" s="9"/>
      <c r="I143" s="10"/>
      <c r="J143" s="32"/>
      <c r="K143" s="13" t="str">
        <f t="shared" si="22"/>
        <v/>
      </c>
      <c r="L143" s="34" t="str">
        <f t="shared" si="17"/>
        <v/>
      </c>
      <c r="M143" s="64"/>
      <c r="N143" s="28" t="str">
        <f t="shared" si="18"/>
        <v/>
      </c>
      <c r="O143" s="10"/>
      <c r="P143" s="24">
        <f t="shared" si="19"/>
        <v>0</v>
      </c>
      <c r="Q143" s="35" t="str">
        <f t="shared" si="20"/>
        <v>A TIEMPO</v>
      </c>
      <c r="R143" s="56" t="str">
        <f t="shared" si="21"/>
        <v>ANTES DE 10 DIAS</v>
      </c>
      <c r="S143" s="3"/>
    </row>
    <row r="144" spans="1:19" x14ac:dyDescent="0.25">
      <c r="A144" s="12"/>
      <c r="B144" s="11"/>
      <c r="C144" s="11"/>
      <c r="D144" s="46"/>
      <c r="E144" s="11"/>
      <c r="F144" s="20"/>
      <c r="G144" s="14" t="str">
        <f t="shared" si="16"/>
        <v/>
      </c>
      <c r="H144" s="9"/>
      <c r="I144" s="10"/>
      <c r="J144" s="32"/>
      <c r="K144" s="13" t="str">
        <f t="shared" si="22"/>
        <v/>
      </c>
      <c r="L144" s="34" t="str">
        <f t="shared" si="17"/>
        <v/>
      </c>
      <c r="M144" s="64"/>
      <c r="N144" s="28" t="str">
        <f t="shared" si="18"/>
        <v/>
      </c>
      <c r="O144" s="10"/>
      <c r="P144" s="24">
        <f t="shared" si="19"/>
        <v>0</v>
      </c>
      <c r="Q144" s="35" t="str">
        <f t="shared" si="20"/>
        <v>A TIEMPO</v>
      </c>
      <c r="R144" s="56" t="str">
        <f t="shared" si="21"/>
        <v>ANTES DE 10 DIAS</v>
      </c>
      <c r="S144" s="3"/>
    </row>
    <row r="145" spans="1:19" x14ac:dyDescent="0.25">
      <c r="A145" s="12"/>
      <c r="B145" s="11"/>
      <c r="C145" s="11"/>
      <c r="D145" s="46"/>
      <c r="E145" s="11"/>
      <c r="F145" s="20"/>
      <c r="G145" s="14" t="str">
        <f t="shared" si="16"/>
        <v/>
      </c>
      <c r="H145" s="9"/>
      <c r="I145" s="10"/>
      <c r="J145" s="32"/>
      <c r="K145" s="13" t="str">
        <f t="shared" si="22"/>
        <v/>
      </c>
      <c r="L145" s="34" t="str">
        <f t="shared" si="17"/>
        <v/>
      </c>
      <c r="M145" s="64"/>
      <c r="N145" s="28" t="str">
        <f t="shared" si="18"/>
        <v/>
      </c>
      <c r="O145" s="10"/>
      <c r="P145" s="24">
        <f t="shared" si="19"/>
        <v>0</v>
      </c>
      <c r="Q145" s="35" t="str">
        <f t="shared" si="20"/>
        <v>A TIEMPO</v>
      </c>
      <c r="R145" s="56" t="str">
        <f t="shared" si="21"/>
        <v>ANTES DE 10 DIAS</v>
      </c>
      <c r="S145" s="3"/>
    </row>
    <row r="146" spans="1:19" x14ac:dyDescent="0.25">
      <c r="A146" s="12"/>
      <c r="B146" s="11"/>
      <c r="C146" s="11"/>
      <c r="D146" s="46"/>
      <c r="E146" s="11"/>
      <c r="F146" s="20"/>
      <c r="G146" s="14" t="str">
        <f t="shared" si="16"/>
        <v/>
      </c>
      <c r="H146" s="9"/>
      <c r="I146" s="10"/>
      <c r="J146" s="32"/>
      <c r="K146" s="13" t="str">
        <f t="shared" si="22"/>
        <v/>
      </c>
      <c r="L146" s="34" t="str">
        <f t="shared" si="17"/>
        <v/>
      </c>
      <c r="M146" s="64"/>
      <c r="N146" s="28" t="str">
        <f t="shared" si="18"/>
        <v/>
      </c>
      <c r="O146" s="10"/>
      <c r="P146" s="24">
        <f t="shared" si="19"/>
        <v>0</v>
      </c>
      <c r="Q146" s="35" t="str">
        <f t="shared" si="20"/>
        <v>A TIEMPO</v>
      </c>
      <c r="R146" s="56" t="str">
        <f t="shared" si="21"/>
        <v>ANTES DE 10 DIAS</v>
      </c>
      <c r="S146" s="3"/>
    </row>
    <row r="147" spans="1:19" x14ac:dyDescent="0.25">
      <c r="A147" s="12"/>
      <c r="B147" s="11"/>
      <c r="C147" s="11"/>
      <c r="D147" s="46"/>
      <c r="E147" s="11"/>
      <c r="F147" s="20"/>
      <c r="G147" s="14" t="str">
        <f t="shared" si="16"/>
        <v/>
      </c>
      <c r="H147" s="9"/>
      <c r="I147" s="10"/>
      <c r="J147" s="32"/>
      <c r="K147" s="13" t="str">
        <f t="shared" si="22"/>
        <v/>
      </c>
      <c r="L147" s="34" t="str">
        <f t="shared" si="17"/>
        <v/>
      </c>
      <c r="M147" s="64"/>
      <c r="N147" s="28" t="str">
        <f t="shared" si="18"/>
        <v/>
      </c>
      <c r="O147" s="10"/>
      <c r="P147" s="24">
        <f t="shared" si="19"/>
        <v>0</v>
      </c>
      <c r="Q147" s="35" t="str">
        <f t="shared" si="20"/>
        <v>A TIEMPO</v>
      </c>
      <c r="R147" s="56" t="str">
        <f t="shared" si="21"/>
        <v>ANTES DE 10 DIAS</v>
      </c>
      <c r="S147" s="3"/>
    </row>
    <row r="148" spans="1:19" x14ac:dyDescent="0.25">
      <c r="A148" s="12"/>
      <c r="B148" s="11"/>
      <c r="C148" s="11"/>
      <c r="D148" s="46"/>
      <c r="E148" s="11"/>
      <c r="F148" s="20"/>
      <c r="G148" s="14" t="str">
        <f t="shared" si="16"/>
        <v/>
      </c>
      <c r="H148" s="9"/>
      <c r="I148" s="10"/>
      <c r="J148" s="32"/>
      <c r="K148" s="13" t="str">
        <f t="shared" si="22"/>
        <v/>
      </c>
      <c r="L148" s="34" t="str">
        <f t="shared" si="17"/>
        <v/>
      </c>
      <c r="M148" s="64"/>
      <c r="N148" s="28" t="str">
        <f t="shared" si="18"/>
        <v/>
      </c>
      <c r="O148" s="10"/>
      <c r="P148" s="24">
        <f t="shared" si="19"/>
        <v>0</v>
      </c>
      <c r="Q148" s="35" t="str">
        <f t="shared" si="20"/>
        <v>A TIEMPO</v>
      </c>
      <c r="R148" s="56" t="str">
        <f t="shared" si="21"/>
        <v>ANTES DE 10 DIAS</v>
      </c>
      <c r="S148" s="3"/>
    </row>
    <row r="149" spans="1:19" x14ac:dyDescent="0.25">
      <c r="A149" s="12"/>
      <c r="B149" s="11"/>
      <c r="C149" s="11"/>
      <c r="D149" s="46"/>
      <c r="E149" s="11"/>
      <c r="F149" s="20"/>
      <c r="G149" s="14" t="str">
        <f t="shared" si="16"/>
        <v/>
      </c>
      <c r="H149" s="9"/>
      <c r="I149" s="10"/>
      <c r="J149" s="32"/>
      <c r="K149" s="13" t="str">
        <f t="shared" si="22"/>
        <v/>
      </c>
      <c r="L149" s="34" t="str">
        <f t="shared" si="17"/>
        <v/>
      </c>
      <c r="M149" s="64"/>
      <c r="N149" s="28" t="str">
        <f t="shared" si="18"/>
        <v/>
      </c>
      <c r="O149" s="10"/>
      <c r="P149" s="24">
        <f t="shared" si="19"/>
        <v>0</v>
      </c>
      <c r="Q149" s="35" t="str">
        <f t="shared" si="20"/>
        <v>A TIEMPO</v>
      </c>
      <c r="R149" s="56" t="str">
        <f t="shared" si="21"/>
        <v>ANTES DE 10 DIAS</v>
      </c>
      <c r="S149" s="3"/>
    </row>
    <row r="150" spans="1:19" x14ac:dyDescent="0.25">
      <c r="A150" s="12"/>
      <c r="B150" s="11"/>
      <c r="C150" s="11"/>
      <c r="D150" s="46"/>
      <c r="E150" s="11"/>
      <c r="F150" s="20"/>
      <c r="G150" s="14" t="str">
        <f t="shared" si="16"/>
        <v/>
      </c>
      <c r="H150" s="9"/>
      <c r="I150" s="10"/>
      <c r="J150" s="32"/>
      <c r="K150" s="13" t="str">
        <f t="shared" si="22"/>
        <v/>
      </c>
      <c r="L150" s="34" t="str">
        <f t="shared" si="17"/>
        <v/>
      </c>
      <c r="M150" s="64"/>
      <c r="N150" s="28" t="str">
        <f t="shared" si="18"/>
        <v/>
      </c>
      <c r="O150" s="10"/>
      <c r="P150" s="24">
        <f t="shared" si="19"/>
        <v>0</v>
      </c>
      <c r="Q150" s="35" t="str">
        <f t="shared" si="20"/>
        <v>A TIEMPO</v>
      </c>
      <c r="R150" s="56" t="str">
        <f t="shared" si="21"/>
        <v>ANTES DE 10 DIAS</v>
      </c>
      <c r="S150" s="3"/>
    </row>
    <row r="151" spans="1:19" x14ac:dyDescent="0.25">
      <c r="A151" s="12"/>
      <c r="B151" s="11"/>
      <c r="C151" s="11"/>
      <c r="D151" s="46"/>
      <c r="E151" s="11"/>
      <c r="F151" s="20"/>
      <c r="G151" s="14" t="str">
        <f t="shared" si="16"/>
        <v/>
      </c>
      <c r="H151" s="9"/>
      <c r="I151" s="10"/>
      <c r="J151" s="32"/>
      <c r="K151" s="13" t="str">
        <f t="shared" si="22"/>
        <v/>
      </c>
      <c r="L151" s="34" t="str">
        <f t="shared" si="17"/>
        <v/>
      </c>
      <c r="M151" s="64"/>
      <c r="N151" s="28" t="str">
        <f t="shared" si="18"/>
        <v/>
      </c>
      <c r="O151" s="10"/>
      <c r="P151" s="24">
        <f t="shared" si="19"/>
        <v>0</v>
      </c>
      <c r="Q151" s="35" t="str">
        <f t="shared" si="20"/>
        <v>A TIEMPO</v>
      </c>
      <c r="R151" s="56" t="str">
        <f t="shared" si="21"/>
        <v>ANTES DE 10 DIAS</v>
      </c>
      <c r="S151" s="3"/>
    </row>
    <row r="152" spans="1:19" x14ac:dyDescent="0.25">
      <c r="A152" s="12"/>
      <c r="B152" s="11"/>
      <c r="C152" s="11"/>
      <c r="D152" s="46"/>
      <c r="E152" s="11"/>
      <c r="F152" s="20"/>
      <c r="G152" s="14" t="str">
        <f t="shared" si="16"/>
        <v/>
      </c>
      <c r="H152" s="9"/>
      <c r="I152" s="10"/>
      <c r="J152" s="32"/>
      <c r="K152" s="13" t="str">
        <f t="shared" si="22"/>
        <v/>
      </c>
      <c r="L152" s="34" t="str">
        <f t="shared" si="17"/>
        <v/>
      </c>
      <c r="M152" s="64"/>
      <c r="N152" s="28" t="str">
        <f t="shared" si="18"/>
        <v/>
      </c>
      <c r="O152" s="10"/>
      <c r="P152" s="24">
        <f t="shared" si="19"/>
        <v>0</v>
      </c>
      <c r="Q152" s="35" t="str">
        <f t="shared" si="20"/>
        <v>A TIEMPO</v>
      </c>
      <c r="R152" s="56" t="str">
        <f t="shared" si="21"/>
        <v>ANTES DE 10 DIAS</v>
      </c>
      <c r="S152" s="3"/>
    </row>
    <row r="153" spans="1:19" x14ac:dyDescent="0.25">
      <c r="A153" s="12"/>
      <c r="B153" s="11"/>
      <c r="C153" s="11"/>
      <c r="D153" s="46"/>
      <c r="E153" s="11"/>
      <c r="F153" s="20"/>
      <c r="G153" s="14" t="str">
        <f t="shared" si="16"/>
        <v/>
      </c>
      <c r="H153" s="9"/>
      <c r="I153" s="10"/>
      <c r="J153" s="32"/>
      <c r="K153" s="13" t="str">
        <f t="shared" si="22"/>
        <v/>
      </c>
      <c r="L153" s="34" t="str">
        <f t="shared" si="17"/>
        <v/>
      </c>
      <c r="M153" s="64"/>
      <c r="N153" s="28" t="str">
        <f t="shared" si="18"/>
        <v/>
      </c>
      <c r="O153" s="10"/>
      <c r="P153" s="24">
        <f t="shared" si="19"/>
        <v>0</v>
      </c>
      <c r="Q153" s="35" t="str">
        <f t="shared" si="20"/>
        <v>A TIEMPO</v>
      </c>
      <c r="R153" s="56" t="str">
        <f t="shared" si="21"/>
        <v>ANTES DE 10 DIAS</v>
      </c>
      <c r="S153" s="3"/>
    </row>
    <row r="154" spans="1:19" x14ac:dyDescent="0.25">
      <c r="A154" s="12"/>
      <c r="B154" s="11"/>
      <c r="C154" s="11"/>
      <c r="D154" s="46"/>
      <c r="E154" s="11"/>
      <c r="F154" s="20"/>
      <c r="G154" s="14" t="str">
        <f t="shared" si="16"/>
        <v/>
      </c>
      <c r="H154" s="9"/>
      <c r="I154" s="10"/>
      <c r="J154" s="32"/>
      <c r="K154" s="13" t="str">
        <f t="shared" si="22"/>
        <v/>
      </c>
      <c r="L154" s="34" t="str">
        <f t="shared" si="17"/>
        <v/>
      </c>
      <c r="M154" s="64"/>
      <c r="N154" s="28" t="str">
        <f t="shared" si="18"/>
        <v/>
      </c>
      <c r="O154" s="10"/>
      <c r="P154" s="24">
        <f t="shared" si="19"/>
        <v>0</v>
      </c>
      <c r="Q154" s="35" t="str">
        <f t="shared" si="20"/>
        <v>A TIEMPO</v>
      </c>
      <c r="R154" s="56" t="str">
        <f t="shared" si="21"/>
        <v>ANTES DE 10 DIAS</v>
      </c>
      <c r="S154" s="3"/>
    </row>
    <row r="155" spans="1:19" x14ac:dyDescent="0.25">
      <c r="A155" s="12"/>
      <c r="B155" s="11"/>
      <c r="C155" s="11"/>
      <c r="D155" s="46"/>
      <c r="E155" s="11"/>
      <c r="F155" s="20"/>
      <c r="G155" s="14" t="str">
        <f t="shared" si="16"/>
        <v/>
      </c>
      <c r="H155" s="9"/>
      <c r="I155" s="10"/>
      <c r="J155" s="32"/>
      <c r="K155" s="13" t="str">
        <f t="shared" si="22"/>
        <v/>
      </c>
      <c r="L155" s="34" t="str">
        <f t="shared" si="17"/>
        <v/>
      </c>
      <c r="M155" s="64"/>
      <c r="N155" s="28" t="str">
        <f t="shared" si="18"/>
        <v/>
      </c>
      <c r="O155" s="10"/>
      <c r="P155" s="24">
        <f t="shared" si="19"/>
        <v>0</v>
      </c>
      <c r="Q155" s="35" t="str">
        <f t="shared" si="20"/>
        <v>A TIEMPO</v>
      </c>
      <c r="R155" s="56" t="str">
        <f t="shared" si="21"/>
        <v>ANTES DE 10 DIAS</v>
      </c>
      <c r="S155" s="3"/>
    </row>
    <row r="156" spans="1:19" x14ac:dyDescent="0.25">
      <c r="A156" s="12"/>
      <c r="B156" s="11"/>
      <c r="C156" s="11"/>
      <c r="D156" s="46"/>
      <c r="E156" s="11"/>
      <c r="F156" s="20"/>
      <c r="G156" s="14" t="str">
        <f t="shared" si="16"/>
        <v/>
      </c>
      <c r="H156" s="9"/>
      <c r="I156" s="10"/>
      <c r="J156" s="32"/>
      <c r="K156" s="13" t="str">
        <f t="shared" si="22"/>
        <v/>
      </c>
      <c r="L156" s="34" t="str">
        <f t="shared" si="17"/>
        <v/>
      </c>
      <c r="M156" s="64"/>
      <c r="N156" s="28" t="str">
        <f t="shared" si="18"/>
        <v/>
      </c>
      <c r="O156" s="10"/>
      <c r="P156" s="24">
        <f t="shared" si="19"/>
        <v>0</v>
      </c>
      <c r="Q156" s="35" t="str">
        <f t="shared" si="20"/>
        <v>A TIEMPO</v>
      </c>
      <c r="R156" s="56" t="str">
        <f t="shared" si="21"/>
        <v>ANTES DE 10 DIAS</v>
      </c>
      <c r="S156" s="3"/>
    </row>
    <row r="157" spans="1:19" x14ac:dyDescent="0.25">
      <c r="A157" s="12"/>
      <c r="B157" s="11"/>
      <c r="C157" s="11"/>
      <c r="D157" s="46"/>
      <c r="E157" s="11"/>
      <c r="F157" s="20"/>
      <c r="G157" s="14" t="str">
        <f t="shared" si="16"/>
        <v/>
      </c>
      <c r="H157" s="9"/>
      <c r="I157" s="10"/>
      <c r="J157" s="32"/>
      <c r="K157" s="13" t="str">
        <f t="shared" si="22"/>
        <v/>
      </c>
      <c r="L157" s="34" t="str">
        <f t="shared" si="17"/>
        <v/>
      </c>
      <c r="M157" s="64"/>
      <c r="N157" s="28" t="str">
        <f t="shared" si="18"/>
        <v/>
      </c>
      <c r="O157" s="10"/>
      <c r="P157" s="24">
        <f t="shared" si="19"/>
        <v>0</v>
      </c>
      <c r="Q157" s="35" t="str">
        <f t="shared" si="20"/>
        <v>A TIEMPO</v>
      </c>
      <c r="R157" s="56" t="str">
        <f t="shared" si="21"/>
        <v>ANTES DE 10 DIAS</v>
      </c>
      <c r="S157" s="3"/>
    </row>
    <row r="158" spans="1:19" x14ac:dyDescent="0.25">
      <c r="A158" s="12"/>
      <c r="B158" s="11"/>
      <c r="C158" s="11"/>
      <c r="D158" s="46"/>
      <c r="E158" s="11"/>
      <c r="F158" s="20"/>
      <c r="G158" s="14" t="str">
        <f t="shared" si="16"/>
        <v/>
      </c>
      <c r="H158" s="9"/>
      <c r="I158" s="10"/>
      <c r="J158" s="32"/>
      <c r="K158" s="13" t="str">
        <f t="shared" si="22"/>
        <v/>
      </c>
      <c r="L158" s="34" t="str">
        <f t="shared" si="17"/>
        <v/>
      </c>
      <c r="M158" s="64"/>
      <c r="N158" s="28" t="str">
        <f t="shared" si="18"/>
        <v/>
      </c>
      <c r="O158" s="10"/>
      <c r="P158" s="24">
        <f t="shared" si="19"/>
        <v>0</v>
      </c>
      <c r="Q158" s="35" t="str">
        <f t="shared" si="20"/>
        <v>A TIEMPO</v>
      </c>
      <c r="R158" s="56" t="str">
        <f t="shared" si="21"/>
        <v>ANTES DE 10 DIAS</v>
      </c>
      <c r="S158" s="3"/>
    </row>
    <row r="159" spans="1:19" x14ac:dyDescent="0.25">
      <c r="A159" s="12"/>
      <c r="B159" s="11"/>
      <c r="C159" s="11"/>
      <c r="D159" s="46"/>
      <c r="E159" s="11"/>
      <c r="F159" s="20"/>
      <c r="G159" s="14" t="str">
        <f t="shared" si="16"/>
        <v/>
      </c>
      <c r="H159" s="9"/>
      <c r="I159" s="10"/>
      <c r="J159" s="32"/>
      <c r="K159" s="13" t="str">
        <f t="shared" si="22"/>
        <v/>
      </c>
      <c r="L159" s="34" t="str">
        <f t="shared" si="17"/>
        <v/>
      </c>
      <c r="M159" s="64"/>
      <c r="N159" s="28" t="str">
        <f t="shared" si="18"/>
        <v/>
      </c>
      <c r="O159" s="10"/>
      <c r="P159" s="24">
        <f t="shared" si="19"/>
        <v>0</v>
      </c>
      <c r="Q159" s="35" t="str">
        <f t="shared" si="20"/>
        <v>A TIEMPO</v>
      </c>
      <c r="R159" s="56" t="str">
        <f t="shared" si="21"/>
        <v>ANTES DE 10 DIAS</v>
      </c>
      <c r="S159" s="3"/>
    </row>
    <row r="160" spans="1:19" x14ac:dyDescent="0.25">
      <c r="A160" s="12"/>
      <c r="B160" s="11"/>
      <c r="C160" s="11"/>
      <c r="D160" s="46"/>
      <c r="E160" s="11"/>
      <c r="F160" s="20"/>
      <c r="G160" s="14" t="str">
        <f t="shared" si="16"/>
        <v/>
      </c>
      <c r="H160" s="9"/>
      <c r="I160" s="10"/>
      <c r="J160" s="32"/>
      <c r="K160" s="13" t="str">
        <f t="shared" si="22"/>
        <v/>
      </c>
      <c r="L160" s="34" t="str">
        <f t="shared" si="17"/>
        <v/>
      </c>
      <c r="M160" s="64"/>
      <c r="N160" s="28" t="str">
        <f t="shared" si="18"/>
        <v/>
      </c>
      <c r="O160" s="10"/>
      <c r="P160" s="24">
        <f t="shared" si="19"/>
        <v>0</v>
      </c>
      <c r="Q160" s="35" t="str">
        <f t="shared" si="20"/>
        <v>A TIEMPO</v>
      </c>
      <c r="R160" s="56" t="str">
        <f t="shared" si="21"/>
        <v>ANTES DE 10 DIAS</v>
      </c>
      <c r="S160" s="3"/>
    </row>
    <row r="161" spans="1:19" x14ac:dyDescent="0.25">
      <c r="A161" s="12"/>
      <c r="B161" s="11"/>
      <c r="C161" s="11"/>
      <c r="D161" s="46"/>
      <c r="E161" s="11"/>
      <c r="F161" s="20"/>
      <c r="G161" s="14" t="str">
        <f t="shared" si="16"/>
        <v/>
      </c>
      <c r="H161" s="9"/>
      <c r="I161" s="10"/>
      <c r="J161" s="32"/>
      <c r="K161" s="13" t="str">
        <f t="shared" si="22"/>
        <v/>
      </c>
      <c r="L161" s="34" t="str">
        <f t="shared" si="17"/>
        <v/>
      </c>
      <c r="M161" s="64"/>
      <c r="N161" s="28" t="str">
        <f t="shared" si="18"/>
        <v/>
      </c>
      <c r="O161" s="10"/>
      <c r="P161" s="24">
        <f t="shared" si="19"/>
        <v>0</v>
      </c>
      <c r="Q161" s="35" t="str">
        <f t="shared" si="20"/>
        <v>A TIEMPO</v>
      </c>
      <c r="R161" s="56" t="str">
        <f t="shared" si="21"/>
        <v>ANTES DE 10 DIAS</v>
      </c>
      <c r="S161" s="3"/>
    </row>
    <row r="162" spans="1:19" x14ac:dyDescent="0.25">
      <c r="A162" s="12"/>
      <c r="B162" s="11"/>
      <c r="C162" s="11"/>
      <c r="D162" s="46"/>
      <c r="E162" s="11"/>
      <c r="F162" s="20"/>
      <c r="G162" s="14" t="str">
        <f t="shared" si="16"/>
        <v/>
      </c>
      <c r="H162" s="9"/>
      <c r="I162" s="10"/>
      <c r="J162" s="32"/>
      <c r="K162" s="13" t="str">
        <f t="shared" si="22"/>
        <v/>
      </c>
      <c r="L162" s="34" t="str">
        <f t="shared" si="17"/>
        <v/>
      </c>
      <c r="M162" s="64"/>
      <c r="N162" s="28" t="str">
        <f t="shared" si="18"/>
        <v/>
      </c>
      <c r="O162" s="10"/>
      <c r="P162" s="24">
        <f t="shared" si="19"/>
        <v>0</v>
      </c>
      <c r="Q162" s="35" t="str">
        <f t="shared" si="20"/>
        <v>A TIEMPO</v>
      </c>
      <c r="R162" s="56" t="str">
        <f t="shared" si="21"/>
        <v>ANTES DE 10 DIAS</v>
      </c>
      <c r="S162" s="3"/>
    </row>
    <row r="163" spans="1:19" x14ac:dyDescent="0.25">
      <c r="A163" s="12"/>
      <c r="B163" s="11"/>
      <c r="C163" s="11"/>
      <c r="D163" s="46"/>
      <c r="E163" s="11"/>
      <c r="F163" s="20"/>
      <c r="G163" s="14" t="str">
        <f t="shared" si="16"/>
        <v/>
      </c>
      <c r="H163" s="9"/>
      <c r="I163" s="10"/>
      <c r="J163" s="32"/>
      <c r="K163" s="13" t="str">
        <f t="shared" si="22"/>
        <v/>
      </c>
      <c r="L163" s="34" t="str">
        <f t="shared" si="17"/>
        <v/>
      </c>
      <c r="M163" s="64"/>
      <c r="N163" s="28" t="str">
        <f t="shared" si="18"/>
        <v/>
      </c>
      <c r="O163" s="10"/>
      <c r="P163" s="24">
        <f t="shared" si="19"/>
        <v>0</v>
      </c>
      <c r="Q163" s="35" t="str">
        <f t="shared" si="20"/>
        <v>A TIEMPO</v>
      </c>
      <c r="R163" s="56" t="str">
        <f t="shared" si="21"/>
        <v>ANTES DE 10 DIAS</v>
      </c>
      <c r="S163" s="3"/>
    </row>
    <row r="164" spans="1:19" x14ac:dyDescent="0.25">
      <c r="A164" s="12"/>
      <c r="B164" s="11"/>
      <c r="C164" s="11"/>
      <c r="D164" s="46"/>
      <c r="E164" s="11"/>
      <c r="F164" s="20"/>
      <c r="G164" s="14" t="str">
        <f t="shared" si="16"/>
        <v/>
      </c>
      <c r="H164" s="9"/>
      <c r="I164" s="10"/>
      <c r="J164" s="32"/>
      <c r="K164" s="13" t="str">
        <f t="shared" si="22"/>
        <v/>
      </c>
      <c r="L164" s="34" t="str">
        <f t="shared" si="17"/>
        <v/>
      </c>
      <c r="M164" s="64"/>
      <c r="N164" s="28" t="str">
        <f t="shared" si="18"/>
        <v/>
      </c>
      <c r="O164" s="10"/>
      <c r="P164" s="24">
        <f t="shared" si="19"/>
        <v>0</v>
      </c>
      <c r="Q164" s="35" t="str">
        <f t="shared" si="20"/>
        <v>A TIEMPO</v>
      </c>
      <c r="R164" s="56" t="str">
        <f t="shared" si="21"/>
        <v>ANTES DE 10 DIAS</v>
      </c>
      <c r="S164" s="3"/>
    </row>
    <row r="165" spans="1:19" x14ac:dyDescent="0.25">
      <c r="A165" s="12"/>
      <c r="B165" s="11"/>
      <c r="C165" s="11"/>
      <c r="D165" s="46"/>
      <c r="E165" s="11"/>
      <c r="F165" s="20"/>
      <c r="G165" s="14" t="str">
        <f t="shared" si="16"/>
        <v/>
      </c>
      <c r="H165" s="9"/>
      <c r="I165" s="10"/>
      <c r="J165" s="32"/>
      <c r="K165" s="13" t="str">
        <f t="shared" si="22"/>
        <v/>
      </c>
      <c r="L165" s="34" t="str">
        <f t="shared" si="17"/>
        <v/>
      </c>
      <c r="M165" s="64"/>
      <c r="N165" s="28" t="str">
        <f t="shared" si="18"/>
        <v/>
      </c>
      <c r="O165" s="10"/>
      <c r="P165" s="24">
        <f t="shared" si="19"/>
        <v>0</v>
      </c>
      <c r="Q165" s="35" t="str">
        <f t="shared" si="20"/>
        <v>A TIEMPO</v>
      </c>
      <c r="R165" s="56" t="str">
        <f t="shared" si="21"/>
        <v>ANTES DE 10 DIAS</v>
      </c>
      <c r="S165" s="3"/>
    </row>
    <row r="166" spans="1:19" x14ac:dyDescent="0.25">
      <c r="A166" s="12"/>
      <c r="B166" s="11"/>
      <c r="C166" s="11"/>
      <c r="D166" s="46"/>
      <c r="E166" s="11"/>
      <c r="F166" s="20"/>
      <c r="G166" s="14" t="str">
        <f t="shared" si="16"/>
        <v/>
      </c>
      <c r="H166" s="9"/>
      <c r="I166" s="10"/>
      <c r="J166" s="32"/>
      <c r="K166" s="13" t="str">
        <f t="shared" si="22"/>
        <v/>
      </c>
      <c r="L166" s="34" t="str">
        <f t="shared" si="17"/>
        <v/>
      </c>
      <c r="M166" s="64"/>
      <c r="N166" s="28" t="str">
        <f t="shared" si="18"/>
        <v/>
      </c>
      <c r="O166" s="10"/>
      <c r="P166" s="24">
        <f t="shared" si="19"/>
        <v>0</v>
      </c>
      <c r="Q166" s="35" t="str">
        <f t="shared" si="20"/>
        <v>A TIEMPO</v>
      </c>
      <c r="R166" s="56" t="str">
        <f t="shared" si="21"/>
        <v>ANTES DE 10 DIAS</v>
      </c>
      <c r="S166" s="3"/>
    </row>
    <row r="167" spans="1:19" x14ac:dyDescent="0.25">
      <c r="A167" s="12"/>
      <c r="B167" s="11"/>
      <c r="C167" s="11"/>
      <c r="D167" s="46"/>
      <c r="E167" s="11"/>
      <c r="F167" s="20"/>
      <c r="G167" s="14" t="str">
        <f t="shared" si="16"/>
        <v/>
      </c>
      <c r="H167" s="9"/>
      <c r="I167" s="10"/>
      <c r="J167" s="32"/>
      <c r="K167" s="13" t="str">
        <f t="shared" si="22"/>
        <v/>
      </c>
      <c r="L167" s="34" t="str">
        <f t="shared" si="17"/>
        <v/>
      </c>
      <c r="M167" s="64"/>
      <c r="N167" s="28" t="str">
        <f t="shared" si="18"/>
        <v/>
      </c>
      <c r="O167" s="10"/>
      <c r="P167" s="24">
        <f t="shared" si="19"/>
        <v>0</v>
      </c>
      <c r="Q167" s="35" t="str">
        <f t="shared" si="20"/>
        <v>A TIEMPO</v>
      </c>
      <c r="R167" s="56" t="str">
        <f t="shared" si="21"/>
        <v>ANTES DE 10 DIAS</v>
      </c>
      <c r="S167" s="3"/>
    </row>
    <row r="168" spans="1:19" x14ac:dyDescent="0.25">
      <c r="A168" s="12"/>
      <c r="B168" s="11"/>
      <c r="C168" s="11"/>
      <c r="D168" s="46"/>
      <c r="E168" s="11"/>
      <c r="F168" s="20"/>
      <c r="G168" s="14" t="str">
        <f t="shared" si="16"/>
        <v/>
      </c>
      <c r="H168" s="9"/>
      <c r="I168" s="10"/>
      <c r="J168" s="32"/>
      <c r="K168" s="13" t="str">
        <f t="shared" si="22"/>
        <v/>
      </c>
      <c r="L168" s="34" t="str">
        <f t="shared" ref="L168:L199" si="23">+IFERROR((VLOOKUP(K168,Meses,2,FALSE))&amp;" "&amp;TEXT(J168,"YYYY"),"")</f>
        <v/>
      </c>
      <c r="M168" s="64"/>
      <c r="N168" s="28" t="str">
        <f t="shared" si="18"/>
        <v/>
      </c>
      <c r="O168" s="10"/>
      <c r="P168" s="24">
        <f t="shared" si="19"/>
        <v>0</v>
      </c>
      <c r="Q168" s="35" t="str">
        <f t="shared" si="20"/>
        <v>A TIEMPO</v>
      </c>
      <c r="R168" s="56" t="str">
        <f t="shared" si="21"/>
        <v>ANTES DE 10 DIAS</v>
      </c>
      <c r="S168" s="3"/>
    </row>
    <row r="169" spans="1:19" x14ac:dyDescent="0.25">
      <c r="A169" s="12"/>
      <c r="B169" s="11"/>
      <c r="C169" s="11"/>
      <c r="D169" s="46"/>
      <c r="E169" s="11"/>
      <c r="F169" s="20"/>
      <c r="G169" s="14" t="str">
        <f t="shared" si="16"/>
        <v/>
      </c>
      <c r="H169" s="9"/>
      <c r="I169" s="10"/>
      <c r="J169" s="32"/>
      <c r="K169" s="13" t="str">
        <f t="shared" si="22"/>
        <v/>
      </c>
      <c r="L169" s="34" t="str">
        <f t="shared" si="23"/>
        <v/>
      </c>
      <c r="M169" s="64"/>
      <c r="N169" s="28" t="str">
        <f t="shared" si="18"/>
        <v/>
      </c>
      <c r="O169" s="10"/>
      <c r="P169" s="24">
        <f t="shared" si="19"/>
        <v>0</v>
      </c>
      <c r="Q169" s="35" t="str">
        <f t="shared" si="20"/>
        <v>A TIEMPO</v>
      </c>
      <c r="R169" s="56" t="str">
        <f t="shared" si="21"/>
        <v>ANTES DE 10 DIAS</v>
      </c>
      <c r="S169" s="3"/>
    </row>
    <row r="170" spans="1:19" x14ac:dyDescent="0.25">
      <c r="A170" s="12"/>
      <c r="B170" s="11"/>
      <c r="C170" s="11"/>
      <c r="D170" s="46"/>
      <c r="E170" s="11"/>
      <c r="F170" s="20"/>
      <c r="G170" s="14" t="str">
        <f t="shared" si="16"/>
        <v/>
      </c>
      <c r="H170" s="9"/>
      <c r="I170" s="10"/>
      <c r="J170" s="32"/>
      <c r="K170" s="13" t="str">
        <f t="shared" si="22"/>
        <v/>
      </c>
      <c r="L170" s="34" t="str">
        <f t="shared" si="23"/>
        <v/>
      </c>
      <c r="M170" s="64"/>
      <c r="N170" s="28" t="str">
        <f t="shared" si="18"/>
        <v/>
      </c>
      <c r="O170" s="10"/>
      <c r="P170" s="24">
        <f t="shared" si="19"/>
        <v>0</v>
      </c>
      <c r="Q170" s="35" t="str">
        <f t="shared" si="20"/>
        <v>A TIEMPO</v>
      </c>
      <c r="R170" s="56" t="str">
        <f t="shared" si="21"/>
        <v>ANTES DE 10 DIAS</v>
      </c>
      <c r="S170" s="3"/>
    </row>
    <row r="171" spans="1:19" x14ac:dyDescent="0.25">
      <c r="A171" s="12"/>
      <c r="B171" s="11"/>
      <c r="C171" s="11"/>
      <c r="D171" s="46"/>
      <c r="E171" s="11"/>
      <c r="F171" s="20"/>
      <c r="G171" s="14" t="str">
        <f t="shared" si="16"/>
        <v/>
      </c>
      <c r="H171" s="9"/>
      <c r="I171" s="10"/>
      <c r="J171" s="32"/>
      <c r="K171" s="13" t="str">
        <f t="shared" si="22"/>
        <v/>
      </c>
      <c r="L171" s="34" t="str">
        <f t="shared" si="23"/>
        <v/>
      </c>
      <c r="M171" s="64"/>
      <c r="N171" s="28" t="str">
        <f t="shared" si="18"/>
        <v/>
      </c>
      <c r="O171" s="10"/>
      <c r="P171" s="24">
        <f t="shared" si="19"/>
        <v>0</v>
      </c>
      <c r="Q171" s="35" t="str">
        <f t="shared" si="20"/>
        <v>A TIEMPO</v>
      </c>
      <c r="R171" s="56" t="str">
        <f t="shared" si="21"/>
        <v>ANTES DE 10 DIAS</v>
      </c>
      <c r="S171" s="3"/>
    </row>
    <row r="172" spans="1:19" x14ac:dyDescent="0.25">
      <c r="A172" s="12"/>
      <c r="B172" s="11"/>
      <c r="C172" s="11"/>
      <c r="D172" s="46"/>
      <c r="E172" s="11"/>
      <c r="F172" s="20"/>
      <c r="G172" s="14" t="str">
        <f t="shared" si="16"/>
        <v/>
      </c>
      <c r="H172" s="9"/>
      <c r="I172" s="10"/>
      <c r="J172" s="32"/>
      <c r="K172" s="13" t="str">
        <f t="shared" si="22"/>
        <v/>
      </c>
      <c r="L172" s="34" t="str">
        <f t="shared" si="23"/>
        <v/>
      </c>
      <c r="M172" s="64"/>
      <c r="N172" s="28" t="str">
        <f t="shared" si="18"/>
        <v/>
      </c>
      <c r="O172" s="10"/>
      <c r="P172" s="24">
        <f t="shared" si="19"/>
        <v>0</v>
      </c>
      <c r="Q172" s="35" t="str">
        <f t="shared" si="20"/>
        <v>A TIEMPO</v>
      </c>
      <c r="R172" s="56" t="str">
        <f t="shared" si="21"/>
        <v>ANTES DE 10 DIAS</v>
      </c>
      <c r="S172" s="3"/>
    </row>
    <row r="173" spans="1:19" x14ac:dyDescent="0.25">
      <c r="A173" s="12"/>
      <c r="B173" s="11"/>
      <c r="C173" s="11"/>
      <c r="D173" s="46"/>
      <c r="E173" s="11"/>
      <c r="F173" s="20"/>
      <c r="G173" s="14" t="str">
        <f t="shared" si="16"/>
        <v/>
      </c>
      <c r="H173" s="9"/>
      <c r="I173" s="10"/>
      <c r="J173" s="32"/>
      <c r="K173" s="13" t="str">
        <f t="shared" si="22"/>
        <v/>
      </c>
      <c r="L173" s="34" t="str">
        <f t="shared" si="23"/>
        <v/>
      </c>
      <c r="M173" s="64"/>
      <c r="N173" s="28" t="str">
        <f t="shared" si="18"/>
        <v/>
      </c>
      <c r="O173" s="10"/>
      <c r="P173" s="24">
        <f t="shared" si="19"/>
        <v>0</v>
      </c>
      <c r="Q173" s="35" t="str">
        <f t="shared" si="20"/>
        <v>A TIEMPO</v>
      </c>
      <c r="R173" s="56" t="str">
        <f t="shared" si="21"/>
        <v>ANTES DE 10 DIAS</v>
      </c>
      <c r="S173" s="3"/>
    </row>
    <row r="174" spans="1:19" x14ac:dyDescent="0.25">
      <c r="A174" s="12"/>
      <c r="B174" s="11"/>
      <c r="C174" s="11"/>
      <c r="D174" s="46"/>
      <c r="E174" s="11"/>
      <c r="F174" s="20"/>
      <c r="G174" s="14" t="str">
        <f t="shared" si="16"/>
        <v/>
      </c>
      <c r="H174" s="9"/>
      <c r="I174" s="10"/>
      <c r="J174" s="32"/>
      <c r="K174" s="13" t="str">
        <f t="shared" si="22"/>
        <v/>
      </c>
      <c r="L174" s="34" t="str">
        <f t="shared" si="23"/>
        <v/>
      </c>
      <c r="M174" s="64"/>
      <c r="N174" s="28" t="str">
        <f t="shared" si="18"/>
        <v/>
      </c>
      <c r="O174" s="10"/>
      <c r="P174" s="24">
        <f t="shared" si="19"/>
        <v>0</v>
      </c>
      <c r="Q174" s="35" t="str">
        <f t="shared" si="20"/>
        <v>A TIEMPO</v>
      </c>
      <c r="R174" s="56" t="str">
        <f t="shared" si="21"/>
        <v>ANTES DE 10 DIAS</v>
      </c>
      <c r="S174" s="3"/>
    </row>
    <row r="175" spans="1:19" x14ac:dyDescent="0.25">
      <c r="A175" s="12"/>
      <c r="B175" s="11"/>
      <c r="C175" s="11"/>
      <c r="D175" s="46"/>
      <c r="E175" s="11"/>
      <c r="F175" s="20"/>
      <c r="G175" s="14" t="str">
        <f t="shared" si="16"/>
        <v/>
      </c>
      <c r="H175" s="9"/>
      <c r="I175" s="10"/>
      <c r="J175" s="32"/>
      <c r="K175" s="13" t="str">
        <f t="shared" si="22"/>
        <v/>
      </c>
      <c r="L175" s="34" t="str">
        <f t="shared" si="23"/>
        <v/>
      </c>
      <c r="M175" s="64"/>
      <c r="N175" s="28" t="str">
        <f t="shared" si="18"/>
        <v/>
      </c>
      <c r="O175" s="10"/>
      <c r="P175" s="24">
        <f t="shared" si="19"/>
        <v>0</v>
      </c>
      <c r="Q175" s="35" t="str">
        <f t="shared" si="20"/>
        <v>A TIEMPO</v>
      </c>
      <c r="R175" s="56" t="str">
        <f t="shared" si="21"/>
        <v>ANTES DE 10 DIAS</v>
      </c>
      <c r="S175" s="3"/>
    </row>
    <row r="176" spans="1:19" x14ac:dyDescent="0.25">
      <c r="A176" s="12"/>
      <c r="B176" s="11"/>
      <c r="C176" s="11"/>
      <c r="D176" s="46"/>
      <c r="E176" s="11"/>
      <c r="F176" s="20"/>
      <c r="G176" s="14" t="str">
        <f t="shared" si="16"/>
        <v/>
      </c>
      <c r="H176" s="9"/>
      <c r="I176" s="10"/>
      <c r="J176" s="32"/>
      <c r="K176" s="13" t="str">
        <f t="shared" si="22"/>
        <v/>
      </c>
      <c r="L176" s="34" t="str">
        <f t="shared" si="23"/>
        <v/>
      </c>
      <c r="M176" s="64"/>
      <c r="N176" s="28" t="str">
        <f t="shared" si="18"/>
        <v/>
      </c>
      <c r="O176" s="10"/>
      <c r="P176" s="24">
        <f t="shared" si="19"/>
        <v>0</v>
      </c>
      <c r="Q176" s="35" t="str">
        <f t="shared" si="20"/>
        <v>A TIEMPO</v>
      </c>
      <c r="R176" s="56" t="str">
        <f t="shared" si="21"/>
        <v>ANTES DE 10 DIAS</v>
      </c>
      <c r="S176" s="3"/>
    </row>
    <row r="177" spans="1:19" x14ac:dyDescent="0.25">
      <c r="A177" s="12"/>
      <c r="B177" s="11"/>
      <c r="C177" s="11"/>
      <c r="D177" s="46"/>
      <c r="E177" s="11"/>
      <c r="F177" s="20"/>
      <c r="G177" s="14" t="str">
        <f t="shared" si="16"/>
        <v/>
      </c>
      <c r="H177" s="9"/>
      <c r="I177" s="10"/>
      <c r="J177" s="32"/>
      <c r="K177" s="13" t="str">
        <f t="shared" si="22"/>
        <v/>
      </c>
      <c r="L177" s="34" t="str">
        <f t="shared" si="23"/>
        <v/>
      </c>
      <c r="M177" s="64"/>
      <c r="N177" s="28" t="str">
        <f t="shared" si="18"/>
        <v/>
      </c>
      <c r="O177" s="10"/>
      <c r="P177" s="24">
        <f t="shared" si="19"/>
        <v>0</v>
      </c>
      <c r="Q177" s="35" t="str">
        <f t="shared" si="20"/>
        <v>A TIEMPO</v>
      </c>
      <c r="R177" s="56" t="str">
        <f t="shared" si="21"/>
        <v>ANTES DE 10 DIAS</v>
      </c>
      <c r="S177" s="3"/>
    </row>
    <row r="178" spans="1:19" x14ac:dyDescent="0.25">
      <c r="A178" s="12"/>
      <c r="B178" s="11"/>
      <c r="C178" s="11"/>
      <c r="D178" s="46"/>
      <c r="E178" s="11"/>
      <c r="F178" s="20"/>
      <c r="G178" s="14" t="str">
        <f t="shared" si="16"/>
        <v/>
      </c>
      <c r="H178" s="9"/>
      <c r="I178" s="10"/>
      <c r="J178" s="32"/>
      <c r="K178" s="13" t="str">
        <f t="shared" si="22"/>
        <v/>
      </c>
      <c r="L178" s="34" t="str">
        <f t="shared" si="23"/>
        <v/>
      </c>
      <c r="M178" s="64"/>
      <c r="N178" s="28" t="str">
        <f t="shared" si="18"/>
        <v/>
      </c>
      <c r="O178" s="10"/>
      <c r="P178" s="24">
        <f t="shared" si="19"/>
        <v>0</v>
      </c>
      <c r="Q178" s="35" t="str">
        <f t="shared" si="20"/>
        <v>A TIEMPO</v>
      </c>
      <c r="R178" s="56" t="str">
        <f t="shared" si="21"/>
        <v>ANTES DE 10 DIAS</v>
      </c>
      <c r="S178" s="3"/>
    </row>
    <row r="179" spans="1:19" x14ac:dyDescent="0.25">
      <c r="A179" s="12"/>
      <c r="B179" s="11"/>
      <c r="C179" s="11"/>
      <c r="D179" s="46"/>
      <c r="E179" s="11"/>
      <c r="F179" s="20"/>
      <c r="G179" s="14" t="str">
        <f t="shared" si="16"/>
        <v/>
      </c>
      <c r="H179" s="9"/>
      <c r="I179" s="10"/>
      <c r="J179" s="32"/>
      <c r="K179" s="13" t="str">
        <f t="shared" si="22"/>
        <v/>
      </c>
      <c r="L179" s="34" t="str">
        <f t="shared" si="23"/>
        <v/>
      </c>
      <c r="M179" s="64"/>
      <c r="N179" s="28" t="str">
        <f t="shared" si="18"/>
        <v/>
      </c>
      <c r="O179" s="10"/>
      <c r="P179" s="24">
        <f t="shared" si="19"/>
        <v>0</v>
      </c>
      <c r="Q179" s="35" t="str">
        <f t="shared" si="20"/>
        <v>A TIEMPO</v>
      </c>
      <c r="R179" s="56" t="str">
        <f t="shared" si="21"/>
        <v>ANTES DE 10 DIAS</v>
      </c>
      <c r="S179" s="3"/>
    </row>
    <row r="180" spans="1:19" x14ac:dyDescent="0.25">
      <c r="A180" s="12"/>
      <c r="B180" s="11"/>
      <c r="C180" s="11"/>
      <c r="D180" s="46"/>
      <c r="E180" s="11"/>
      <c r="F180" s="20"/>
      <c r="G180" s="14" t="str">
        <f t="shared" si="16"/>
        <v/>
      </c>
      <c r="H180" s="9"/>
      <c r="I180" s="10"/>
      <c r="J180" s="32"/>
      <c r="K180" s="13" t="str">
        <f t="shared" si="22"/>
        <v/>
      </c>
      <c r="L180" s="34" t="str">
        <f t="shared" si="23"/>
        <v/>
      </c>
      <c r="M180" s="64"/>
      <c r="N180" s="28" t="str">
        <f t="shared" si="18"/>
        <v/>
      </c>
      <c r="O180" s="10"/>
      <c r="P180" s="24">
        <f t="shared" si="19"/>
        <v>0</v>
      </c>
      <c r="Q180" s="35" t="str">
        <f t="shared" si="20"/>
        <v>A TIEMPO</v>
      </c>
      <c r="R180" s="56" t="str">
        <f t="shared" si="21"/>
        <v>ANTES DE 10 DIAS</v>
      </c>
      <c r="S180" s="3"/>
    </row>
    <row r="181" spans="1:19" x14ac:dyDescent="0.25">
      <c r="A181" s="12"/>
      <c r="B181" s="11"/>
      <c r="C181" s="11"/>
      <c r="D181" s="46"/>
      <c r="E181" s="11"/>
      <c r="F181" s="20"/>
      <c r="G181" s="14" t="str">
        <f t="shared" si="16"/>
        <v/>
      </c>
      <c r="H181" s="9"/>
      <c r="I181" s="10"/>
      <c r="J181" s="32"/>
      <c r="K181" s="13" t="str">
        <f t="shared" si="22"/>
        <v/>
      </c>
      <c r="L181" s="34" t="str">
        <f t="shared" si="23"/>
        <v/>
      </c>
      <c r="M181" s="64"/>
      <c r="N181" s="28" t="str">
        <f t="shared" si="18"/>
        <v/>
      </c>
      <c r="O181" s="10"/>
      <c r="P181" s="24">
        <f t="shared" si="19"/>
        <v>0</v>
      </c>
      <c r="Q181" s="35" t="str">
        <f t="shared" si="20"/>
        <v>A TIEMPO</v>
      </c>
      <c r="R181" s="56" t="str">
        <f t="shared" si="21"/>
        <v>ANTES DE 10 DIAS</v>
      </c>
      <c r="S181" s="3"/>
    </row>
    <row r="182" spans="1:19" x14ac:dyDescent="0.25">
      <c r="A182" s="12"/>
      <c r="B182" s="11"/>
      <c r="C182" s="11"/>
      <c r="D182" s="46"/>
      <c r="E182" s="11"/>
      <c r="F182" s="20"/>
      <c r="G182" s="14" t="str">
        <f t="shared" si="16"/>
        <v/>
      </c>
      <c r="H182" s="9"/>
      <c r="I182" s="10"/>
      <c r="J182" s="32"/>
      <c r="K182" s="13" t="str">
        <f t="shared" si="22"/>
        <v/>
      </c>
      <c r="L182" s="34" t="str">
        <f t="shared" si="23"/>
        <v/>
      </c>
      <c r="M182" s="64"/>
      <c r="N182" s="28" t="str">
        <f t="shared" si="18"/>
        <v/>
      </c>
      <c r="O182" s="10"/>
      <c r="P182" s="24">
        <f t="shared" si="19"/>
        <v>0</v>
      </c>
      <c r="Q182" s="35" t="str">
        <f t="shared" si="20"/>
        <v>A TIEMPO</v>
      </c>
      <c r="R182" s="56" t="str">
        <f t="shared" si="21"/>
        <v>ANTES DE 10 DIAS</v>
      </c>
      <c r="S182" s="3"/>
    </row>
    <row r="183" spans="1:19" x14ac:dyDescent="0.25">
      <c r="A183" s="12"/>
      <c r="B183" s="11"/>
      <c r="C183" s="11"/>
      <c r="D183" s="46"/>
      <c r="E183" s="11"/>
      <c r="F183" s="20"/>
      <c r="G183" s="14" t="str">
        <f t="shared" si="16"/>
        <v/>
      </c>
      <c r="H183" s="9"/>
      <c r="I183" s="10"/>
      <c r="J183" s="32"/>
      <c r="K183" s="13" t="str">
        <f t="shared" si="22"/>
        <v/>
      </c>
      <c r="L183" s="34" t="str">
        <f t="shared" si="23"/>
        <v/>
      </c>
      <c r="M183" s="64"/>
      <c r="N183" s="28" t="str">
        <f t="shared" si="18"/>
        <v/>
      </c>
      <c r="O183" s="10"/>
      <c r="P183" s="24">
        <f t="shared" si="19"/>
        <v>0</v>
      </c>
      <c r="Q183" s="35" t="str">
        <f t="shared" si="20"/>
        <v>A TIEMPO</v>
      </c>
      <c r="R183" s="56" t="str">
        <f t="shared" si="21"/>
        <v>ANTES DE 10 DIAS</v>
      </c>
      <c r="S183" s="3"/>
    </row>
    <row r="184" spans="1:19" x14ac:dyDescent="0.25">
      <c r="A184" s="12"/>
      <c r="B184" s="11"/>
      <c r="C184" s="11"/>
      <c r="D184" s="46"/>
      <c r="E184" s="11"/>
      <c r="F184" s="20"/>
      <c r="G184" s="14" t="str">
        <f t="shared" si="16"/>
        <v/>
      </c>
      <c r="H184" s="9"/>
      <c r="I184" s="10"/>
      <c r="J184" s="32"/>
      <c r="K184" s="13" t="str">
        <f t="shared" si="22"/>
        <v/>
      </c>
      <c r="L184" s="34" t="str">
        <f t="shared" si="23"/>
        <v/>
      </c>
      <c r="M184" s="64"/>
      <c r="N184" s="28" t="str">
        <f t="shared" si="18"/>
        <v/>
      </c>
      <c r="O184" s="10"/>
      <c r="P184" s="24">
        <f t="shared" si="19"/>
        <v>0</v>
      </c>
      <c r="Q184" s="35" t="str">
        <f t="shared" si="20"/>
        <v>A TIEMPO</v>
      </c>
      <c r="R184" s="56" t="str">
        <f t="shared" si="21"/>
        <v>ANTES DE 10 DIAS</v>
      </c>
      <c r="S184" s="3"/>
    </row>
    <row r="185" spans="1:19" x14ac:dyDescent="0.25">
      <c r="A185" s="12"/>
      <c r="B185" s="11"/>
      <c r="C185" s="11"/>
      <c r="D185" s="46"/>
      <c r="E185" s="11"/>
      <c r="F185" s="20"/>
      <c r="G185" s="14" t="str">
        <f t="shared" si="16"/>
        <v/>
      </c>
      <c r="H185" s="9"/>
      <c r="I185" s="10"/>
      <c r="J185" s="32"/>
      <c r="K185" s="13" t="str">
        <f t="shared" si="22"/>
        <v/>
      </c>
      <c r="L185" s="34" t="str">
        <f t="shared" si="23"/>
        <v/>
      </c>
      <c r="M185" s="64"/>
      <c r="N185" s="28" t="str">
        <f t="shared" si="18"/>
        <v/>
      </c>
      <c r="O185" s="10"/>
      <c r="P185" s="24">
        <f t="shared" si="19"/>
        <v>0</v>
      </c>
      <c r="Q185" s="35" t="str">
        <f t="shared" si="20"/>
        <v>A TIEMPO</v>
      </c>
      <c r="R185" s="56" t="str">
        <f t="shared" si="21"/>
        <v>ANTES DE 10 DIAS</v>
      </c>
      <c r="S185" s="3"/>
    </row>
    <row r="186" spans="1:19" x14ac:dyDescent="0.25">
      <c r="A186" s="12"/>
      <c r="B186" s="11"/>
      <c r="C186" s="11"/>
      <c r="D186" s="46"/>
      <c r="E186" s="11"/>
      <c r="F186" s="20"/>
      <c r="G186" s="14" t="str">
        <f t="shared" si="16"/>
        <v/>
      </c>
      <c r="H186" s="9"/>
      <c r="I186" s="10"/>
      <c r="J186" s="32"/>
      <c r="K186" s="13" t="str">
        <f t="shared" si="22"/>
        <v/>
      </c>
      <c r="L186" s="34" t="str">
        <f t="shared" si="23"/>
        <v/>
      </c>
      <c r="M186" s="64"/>
      <c r="N186" s="28" t="str">
        <f t="shared" si="18"/>
        <v/>
      </c>
      <c r="O186" s="10"/>
      <c r="P186" s="24">
        <f t="shared" si="19"/>
        <v>0</v>
      </c>
      <c r="Q186" s="35" t="str">
        <f t="shared" si="20"/>
        <v>A TIEMPO</v>
      </c>
      <c r="R186" s="56" t="str">
        <f t="shared" si="21"/>
        <v>ANTES DE 10 DIAS</v>
      </c>
      <c r="S186" s="3"/>
    </row>
    <row r="187" spans="1:19" x14ac:dyDescent="0.25">
      <c r="A187" s="12"/>
      <c r="B187" s="11"/>
      <c r="C187" s="11"/>
      <c r="D187" s="46"/>
      <c r="E187" s="11"/>
      <c r="F187" s="20"/>
      <c r="G187" s="14" t="str">
        <f t="shared" si="16"/>
        <v/>
      </c>
      <c r="H187" s="9"/>
      <c r="I187" s="10"/>
      <c r="J187" s="32"/>
      <c r="K187" s="13" t="str">
        <f t="shared" si="22"/>
        <v/>
      </c>
      <c r="L187" s="34" t="str">
        <f t="shared" si="23"/>
        <v/>
      </c>
      <c r="M187" s="64"/>
      <c r="N187" s="28" t="str">
        <f t="shared" si="18"/>
        <v/>
      </c>
      <c r="O187" s="10"/>
      <c r="P187" s="24">
        <f t="shared" si="19"/>
        <v>0</v>
      </c>
      <c r="Q187" s="35" t="str">
        <f t="shared" si="20"/>
        <v>A TIEMPO</v>
      </c>
      <c r="R187" s="56" t="str">
        <f t="shared" si="21"/>
        <v>ANTES DE 10 DIAS</v>
      </c>
      <c r="S187" s="3"/>
    </row>
    <row r="188" spans="1:19" x14ac:dyDescent="0.25">
      <c r="A188" s="12"/>
      <c r="B188" s="11"/>
      <c r="C188" s="11"/>
      <c r="D188" s="46"/>
      <c r="E188" s="11"/>
      <c r="F188" s="20"/>
      <c r="G188" s="14" t="str">
        <f t="shared" si="16"/>
        <v/>
      </c>
      <c r="H188" s="9"/>
      <c r="I188" s="10"/>
      <c r="J188" s="32"/>
      <c r="K188" s="13" t="str">
        <f t="shared" si="22"/>
        <v/>
      </c>
      <c r="L188" s="34" t="str">
        <f t="shared" si="23"/>
        <v/>
      </c>
      <c r="M188" s="64"/>
      <c r="N188" s="28" t="str">
        <f t="shared" si="18"/>
        <v/>
      </c>
      <c r="O188" s="10"/>
      <c r="P188" s="24">
        <f t="shared" si="19"/>
        <v>0</v>
      </c>
      <c r="Q188" s="35" t="str">
        <f t="shared" si="20"/>
        <v>A TIEMPO</v>
      </c>
      <c r="R188" s="56" t="str">
        <f t="shared" si="21"/>
        <v>ANTES DE 10 DIAS</v>
      </c>
      <c r="S188" s="3"/>
    </row>
    <row r="189" spans="1:19" x14ac:dyDescent="0.25">
      <c r="A189" s="12"/>
      <c r="B189" s="11"/>
      <c r="C189" s="11"/>
      <c r="D189" s="46"/>
      <c r="E189" s="11"/>
      <c r="F189" s="20"/>
      <c r="G189" s="14" t="str">
        <f t="shared" si="16"/>
        <v/>
      </c>
      <c r="H189" s="9"/>
      <c r="I189" s="10"/>
      <c r="J189" s="32"/>
      <c r="K189" s="13" t="str">
        <f t="shared" si="22"/>
        <v/>
      </c>
      <c r="L189" s="34" t="str">
        <f t="shared" si="23"/>
        <v/>
      </c>
      <c r="M189" s="64"/>
      <c r="N189" s="28" t="str">
        <f t="shared" si="18"/>
        <v/>
      </c>
      <c r="O189" s="10"/>
      <c r="P189" s="24">
        <f t="shared" si="19"/>
        <v>0</v>
      </c>
      <c r="Q189" s="35" t="str">
        <f t="shared" si="20"/>
        <v>A TIEMPO</v>
      </c>
      <c r="R189" s="56" t="str">
        <f t="shared" si="21"/>
        <v>ANTES DE 10 DIAS</v>
      </c>
      <c r="S189" s="3"/>
    </row>
    <row r="190" spans="1:19" x14ac:dyDescent="0.25">
      <c r="A190" s="12"/>
      <c r="B190" s="11"/>
      <c r="C190" s="11"/>
      <c r="D190" s="46"/>
      <c r="E190" s="11"/>
      <c r="F190" s="20"/>
      <c r="G190" s="14" t="str">
        <f t="shared" si="16"/>
        <v/>
      </c>
      <c r="H190" s="9"/>
      <c r="I190" s="10"/>
      <c r="J190" s="32"/>
      <c r="K190" s="13" t="str">
        <f t="shared" si="22"/>
        <v/>
      </c>
      <c r="L190" s="34" t="str">
        <f t="shared" si="23"/>
        <v/>
      </c>
      <c r="M190" s="64"/>
      <c r="N190" s="28" t="str">
        <f t="shared" si="18"/>
        <v/>
      </c>
      <c r="O190" s="10"/>
      <c r="P190" s="24">
        <f t="shared" si="19"/>
        <v>0</v>
      </c>
      <c r="Q190" s="35" t="str">
        <f t="shared" si="20"/>
        <v>A TIEMPO</v>
      </c>
      <c r="R190" s="56" t="str">
        <f t="shared" si="21"/>
        <v>ANTES DE 10 DIAS</v>
      </c>
      <c r="S190" s="3"/>
    </row>
    <row r="191" spans="1:19" x14ac:dyDescent="0.25">
      <c r="A191" s="12"/>
      <c r="B191" s="11"/>
      <c r="C191" s="11"/>
      <c r="D191" s="46"/>
      <c r="E191" s="11"/>
      <c r="F191" s="20"/>
      <c r="G191" s="14" t="str">
        <f t="shared" si="16"/>
        <v/>
      </c>
      <c r="H191" s="9"/>
      <c r="I191" s="10"/>
      <c r="J191" s="32"/>
      <c r="K191" s="13" t="str">
        <f t="shared" si="22"/>
        <v/>
      </c>
      <c r="L191" s="34" t="str">
        <f t="shared" si="23"/>
        <v/>
      </c>
      <c r="M191" s="64"/>
      <c r="N191" s="28" t="str">
        <f t="shared" si="18"/>
        <v/>
      </c>
      <c r="O191" s="10"/>
      <c r="P191" s="24">
        <f t="shared" si="19"/>
        <v>0</v>
      </c>
      <c r="Q191" s="35" t="str">
        <f t="shared" si="20"/>
        <v>A TIEMPO</v>
      </c>
      <c r="R191" s="56" t="str">
        <f t="shared" si="21"/>
        <v>ANTES DE 10 DIAS</v>
      </c>
      <c r="S191" s="3"/>
    </row>
    <row r="192" spans="1:19" x14ac:dyDescent="0.25">
      <c r="A192" s="12"/>
      <c r="B192" s="11"/>
      <c r="C192" s="11"/>
      <c r="D192" s="46"/>
      <c r="E192" s="11"/>
      <c r="F192" s="20"/>
      <c r="G192" s="14" t="str">
        <f t="shared" si="16"/>
        <v/>
      </c>
      <c r="H192" s="9"/>
      <c r="I192" s="10"/>
      <c r="J192" s="32"/>
      <c r="K192" s="13" t="str">
        <f t="shared" si="22"/>
        <v/>
      </c>
      <c r="L192" s="34" t="str">
        <f t="shared" si="23"/>
        <v/>
      </c>
      <c r="M192" s="64"/>
      <c r="N192" s="28" t="str">
        <f t="shared" si="18"/>
        <v/>
      </c>
      <c r="O192" s="10"/>
      <c r="P192" s="24">
        <f t="shared" si="19"/>
        <v>0</v>
      </c>
      <c r="Q192" s="35" t="str">
        <f t="shared" si="20"/>
        <v>A TIEMPO</v>
      </c>
      <c r="R192" s="56" t="str">
        <f t="shared" si="21"/>
        <v>ANTES DE 10 DIAS</v>
      </c>
      <c r="S192" s="3"/>
    </row>
    <row r="193" spans="1:19" x14ac:dyDescent="0.25">
      <c r="A193" s="12"/>
      <c r="B193" s="11"/>
      <c r="C193" s="11"/>
      <c r="D193" s="46"/>
      <c r="E193" s="11"/>
      <c r="F193" s="20"/>
      <c r="G193" s="14" t="str">
        <f t="shared" si="16"/>
        <v/>
      </c>
      <c r="H193" s="9"/>
      <c r="I193" s="10"/>
      <c r="J193" s="32"/>
      <c r="K193" s="13" t="str">
        <f t="shared" si="22"/>
        <v/>
      </c>
      <c r="L193" s="34" t="str">
        <f t="shared" si="23"/>
        <v/>
      </c>
      <c r="M193" s="64"/>
      <c r="N193" s="28" t="str">
        <f t="shared" si="18"/>
        <v/>
      </c>
      <c r="O193" s="10"/>
      <c r="P193" s="24">
        <f t="shared" si="19"/>
        <v>0</v>
      </c>
      <c r="Q193" s="35" t="str">
        <f t="shared" si="20"/>
        <v>A TIEMPO</v>
      </c>
      <c r="R193" s="56" t="str">
        <f t="shared" si="21"/>
        <v>ANTES DE 10 DIAS</v>
      </c>
      <c r="S193" s="3"/>
    </row>
    <row r="194" spans="1:19" x14ac:dyDescent="0.25">
      <c r="A194" s="12"/>
      <c r="B194" s="11"/>
      <c r="C194" s="11"/>
      <c r="D194" s="46"/>
      <c r="E194" s="11"/>
      <c r="F194" s="20"/>
      <c r="G194" s="14" t="str">
        <f t="shared" si="16"/>
        <v/>
      </c>
      <c r="H194" s="9"/>
      <c r="I194" s="10"/>
      <c r="J194" s="32"/>
      <c r="K194" s="13" t="str">
        <f t="shared" si="22"/>
        <v/>
      </c>
      <c r="L194" s="34" t="str">
        <f t="shared" si="23"/>
        <v/>
      </c>
      <c r="M194" s="64"/>
      <c r="N194" s="28" t="str">
        <f t="shared" si="18"/>
        <v/>
      </c>
      <c r="O194" s="10"/>
      <c r="P194" s="24">
        <f t="shared" si="19"/>
        <v>0</v>
      </c>
      <c r="Q194" s="35" t="str">
        <f t="shared" si="20"/>
        <v>A TIEMPO</v>
      </c>
      <c r="R194" s="56" t="str">
        <f t="shared" si="21"/>
        <v>ANTES DE 10 DIAS</v>
      </c>
      <c r="S194" s="3"/>
    </row>
    <row r="195" spans="1:19" x14ac:dyDescent="0.25">
      <c r="A195" s="12"/>
      <c r="B195" s="11"/>
      <c r="C195" s="11"/>
      <c r="D195" s="46"/>
      <c r="E195" s="11"/>
      <c r="F195" s="20"/>
      <c r="G195" s="14" t="str">
        <f t="shared" si="16"/>
        <v/>
      </c>
      <c r="H195" s="9"/>
      <c r="I195" s="10"/>
      <c r="J195" s="32"/>
      <c r="K195" s="13" t="str">
        <f t="shared" si="22"/>
        <v/>
      </c>
      <c r="L195" s="34" t="str">
        <f t="shared" si="23"/>
        <v/>
      </c>
      <c r="M195" s="64"/>
      <c r="N195" s="28" t="str">
        <f t="shared" si="18"/>
        <v/>
      </c>
      <c r="O195" s="10"/>
      <c r="P195" s="24">
        <f t="shared" si="19"/>
        <v>0</v>
      </c>
      <c r="Q195" s="35" t="str">
        <f t="shared" si="20"/>
        <v>A TIEMPO</v>
      </c>
      <c r="R195" s="56" t="str">
        <f t="shared" si="21"/>
        <v>ANTES DE 10 DIAS</v>
      </c>
      <c r="S195" s="3"/>
    </row>
    <row r="196" spans="1:19" x14ac:dyDescent="0.25">
      <c r="A196" s="12"/>
      <c r="B196" s="11"/>
      <c r="C196" s="11"/>
      <c r="D196" s="46"/>
      <c r="E196" s="11"/>
      <c r="F196" s="20"/>
      <c r="G196" s="14" t="str">
        <f t="shared" si="16"/>
        <v/>
      </c>
      <c r="H196" s="9"/>
      <c r="I196" s="10"/>
      <c r="J196" s="32"/>
      <c r="K196" s="13" t="str">
        <f t="shared" si="22"/>
        <v/>
      </c>
      <c r="L196" s="34" t="str">
        <f t="shared" si="23"/>
        <v/>
      </c>
      <c r="M196" s="64"/>
      <c r="N196" s="28" t="str">
        <f t="shared" si="18"/>
        <v/>
      </c>
      <c r="O196" s="10"/>
      <c r="P196" s="24">
        <f t="shared" si="19"/>
        <v>0</v>
      </c>
      <c r="Q196" s="35" t="str">
        <f t="shared" si="20"/>
        <v>A TIEMPO</v>
      </c>
      <c r="R196" s="56" t="str">
        <f t="shared" si="21"/>
        <v>ANTES DE 10 DIAS</v>
      </c>
      <c r="S196" s="3"/>
    </row>
    <row r="197" spans="1:19" x14ac:dyDescent="0.25">
      <c r="A197" s="12"/>
      <c r="B197" s="11"/>
      <c r="C197" s="11"/>
      <c r="D197" s="46"/>
      <c r="E197" s="11"/>
      <c r="F197" s="20"/>
      <c r="G197" s="14" t="str">
        <f t="shared" si="16"/>
        <v/>
      </c>
      <c r="H197" s="9"/>
      <c r="I197" s="10"/>
      <c r="J197" s="32"/>
      <c r="K197" s="13" t="str">
        <f t="shared" si="22"/>
        <v/>
      </c>
      <c r="L197" s="34" t="str">
        <f t="shared" si="23"/>
        <v/>
      </c>
      <c r="M197" s="64"/>
      <c r="N197" s="28" t="str">
        <f t="shared" si="18"/>
        <v/>
      </c>
      <c r="O197" s="10"/>
      <c r="P197" s="24">
        <f t="shared" si="19"/>
        <v>0</v>
      </c>
      <c r="Q197" s="35" t="str">
        <f t="shared" si="20"/>
        <v>A TIEMPO</v>
      </c>
      <c r="R197" s="56" t="str">
        <f t="shared" si="21"/>
        <v>ANTES DE 10 DIAS</v>
      </c>
      <c r="S197" s="3"/>
    </row>
    <row r="198" spans="1:19" x14ac:dyDescent="0.25">
      <c r="A198" s="12"/>
      <c r="B198" s="11"/>
      <c r="C198" s="11"/>
      <c r="D198" s="46"/>
      <c r="E198" s="11"/>
      <c r="F198" s="20"/>
      <c r="G198" s="14" t="str">
        <f t="shared" si="16"/>
        <v/>
      </c>
      <c r="H198" s="9"/>
      <c r="I198" s="10"/>
      <c r="J198" s="32"/>
      <c r="K198" s="13" t="str">
        <f t="shared" si="22"/>
        <v/>
      </c>
      <c r="L198" s="34" t="str">
        <f t="shared" si="23"/>
        <v/>
      </c>
      <c r="M198" s="64"/>
      <c r="N198" s="28" t="str">
        <f t="shared" si="18"/>
        <v/>
      </c>
      <c r="O198" s="10"/>
      <c r="P198" s="24">
        <f t="shared" si="19"/>
        <v>0</v>
      </c>
      <c r="Q198" s="35" t="str">
        <f t="shared" si="20"/>
        <v>A TIEMPO</v>
      </c>
      <c r="R198" s="56" t="str">
        <f t="shared" si="21"/>
        <v>ANTES DE 10 DIAS</v>
      </c>
      <c r="S198" s="3"/>
    </row>
    <row r="199" spans="1:19" x14ac:dyDescent="0.25">
      <c r="A199" s="12"/>
      <c r="B199" s="11"/>
      <c r="C199" s="11"/>
      <c r="D199" s="46"/>
      <c r="E199" s="11"/>
      <c r="F199" s="20"/>
      <c r="G199" s="14" t="str">
        <f t="shared" si="16"/>
        <v/>
      </c>
      <c r="H199" s="9"/>
      <c r="I199" s="10"/>
      <c r="J199" s="32"/>
      <c r="K199" s="13" t="str">
        <f t="shared" si="22"/>
        <v/>
      </c>
      <c r="L199" s="34" t="str">
        <f t="shared" si="23"/>
        <v/>
      </c>
      <c r="M199" s="64"/>
      <c r="N199" s="28" t="str">
        <f t="shared" si="18"/>
        <v/>
      </c>
      <c r="O199" s="10"/>
      <c r="P199" s="24">
        <f t="shared" si="19"/>
        <v>0</v>
      </c>
      <c r="Q199" s="35" t="str">
        <f t="shared" si="20"/>
        <v>A TIEMPO</v>
      </c>
      <c r="R199" s="56" t="str">
        <f t="shared" si="21"/>
        <v>ANTES DE 10 DIAS</v>
      </c>
      <c r="S199" s="3"/>
    </row>
    <row r="200" spans="1:19" x14ac:dyDescent="0.25">
      <c r="A200" s="12"/>
      <c r="B200" s="11"/>
      <c r="C200" s="11"/>
      <c r="D200" s="46"/>
      <c r="E200" s="11"/>
      <c r="F200" s="20"/>
      <c r="G200" s="14" t="str">
        <f>IFERROR(+VLOOKUP(F200,Tiempo2,2,FALSE),"")</f>
        <v/>
      </c>
      <c r="H200" s="9"/>
      <c r="I200" s="10"/>
      <c r="J200" s="32"/>
      <c r="K200" s="13" t="str">
        <f t="shared" si="22"/>
        <v/>
      </c>
      <c r="L200" s="34" t="str">
        <f>+IFERROR((VLOOKUP(K200,Meses,2,FALSE))&amp;" "&amp;TEXT(J200,"YYYY"),"")</f>
        <v/>
      </c>
      <c r="M200" s="64"/>
      <c r="N200" s="28" t="str">
        <f t="shared" si="18"/>
        <v/>
      </c>
      <c r="O200" s="10"/>
      <c r="P200" s="24">
        <f t="shared" si="19"/>
        <v>0</v>
      </c>
      <c r="Q200" s="35" t="str">
        <f t="shared" si="20"/>
        <v>A TIEMPO</v>
      </c>
      <c r="R200" s="56" t="str">
        <f t="shared" si="21"/>
        <v>ANTES DE 10 DIAS</v>
      </c>
      <c r="S200" s="3"/>
    </row>
    <row r="201" spans="1:19" x14ac:dyDescent="0.25">
      <c r="A201" s="12"/>
      <c r="B201" s="11"/>
      <c r="C201" s="11"/>
      <c r="D201" s="46"/>
      <c r="E201" s="11"/>
      <c r="F201" s="20"/>
      <c r="G201" s="14" t="str">
        <f>IFERROR(+VLOOKUP(F201,Tiempo2,2,FALSE),"")</f>
        <v/>
      </c>
      <c r="H201" s="9"/>
      <c r="I201" s="10"/>
      <c r="J201" s="32"/>
      <c r="K201" s="13" t="str">
        <f t="shared" si="22"/>
        <v/>
      </c>
      <c r="L201" s="34" t="str">
        <f>+IFERROR((VLOOKUP(K201,Meses,2,FALSE))&amp;" "&amp;TEXT(J201,"YYYY"),"")</f>
        <v/>
      </c>
      <c r="M201" s="64"/>
      <c r="N201" s="28" t="str">
        <f>IF(OR(G201="",J201=""),"",WORKDAY(J201,G201,M201:M232))</f>
        <v/>
      </c>
      <c r="O201" s="10"/>
      <c r="P201" s="24">
        <f>IF(OR(J201="",O201=""),0,NETWORKDAYS(J201+0,O201,O201:O201))</f>
        <v>0</v>
      </c>
      <c r="Q201" s="35" t="str">
        <f>+IFERROR(IF(P201&gt;G201,"FUERA DE TIEMPO","A TIEMPO"),"")</f>
        <v>A TIEMPO</v>
      </c>
      <c r="R201" s="56" t="str">
        <f>IF(OR(H201="Rechazada",H201="Referida"),"",IF(P201&lt;10,"ANTES DE 10 DIAS","DE 10 A 15 DIAS"))</f>
        <v>ANTES DE 10 DIAS</v>
      </c>
      <c r="S201" s="3"/>
    </row>
    <row r="202" spans="1:19" x14ac:dyDescent="0.25">
      <c r="A202" s="12"/>
      <c r="B202" s="11"/>
      <c r="C202" s="11"/>
      <c r="D202" s="46"/>
      <c r="E202" s="11"/>
      <c r="F202" s="20"/>
      <c r="G202" s="14" t="str">
        <f>IFERROR(+VLOOKUP(F202,Tiempo2,2,FALSE),"")</f>
        <v/>
      </c>
      <c r="H202" s="9"/>
      <c r="I202" s="10"/>
      <c r="J202" s="32"/>
      <c r="K202" s="13" t="str">
        <f t="shared" si="22"/>
        <v/>
      </c>
      <c r="L202" s="34" t="str">
        <f>+IFERROR((VLOOKUP(K202,Meses,2,FALSE))&amp;" "&amp;TEXT(J202,"YYYY"),"")</f>
        <v/>
      </c>
      <c r="M202" s="64"/>
      <c r="N202" s="28" t="str">
        <f>IF(OR(G202="",J202=""),"",WORKDAY(J202,G202,M202:M233))</f>
        <v/>
      </c>
      <c r="O202" s="10"/>
      <c r="P202" s="24">
        <f>IF(OR(J202="",O202=""),0,NETWORKDAYS(J202+0,O202,O202:O202))</f>
        <v>0</v>
      </c>
      <c r="Q202" s="35" t="str">
        <f>+IFERROR(IF(P202&gt;G202,"FUERA DE TIEMPO","A TIEMPO"),"")</f>
        <v>A TIEMPO</v>
      </c>
      <c r="R202" s="56" t="str">
        <f>IF(OR(H202="Rechazada",H202="Referida"),"",IF(P202&lt;10,"ANTES DE 10 DIAS","DE 10 A 15 DIAS"))</f>
        <v>ANTES DE 10 DIAS</v>
      </c>
      <c r="S202" s="3"/>
    </row>
    <row r="203" spans="1:19" x14ac:dyDescent="0.25">
      <c r="A203" s="12"/>
      <c r="B203" s="11"/>
      <c r="C203" s="11"/>
      <c r="D203" s="46"/>
      <c r="E203" s="11"/>
      <c r="F203" s="20"/>
      <c r="G203" s="14" t="str">
        <f>IFERROR(+VLOOKUP(F203,Tiempo2,2,FALSE),"")</f>
        <v/>
      </c>
      <c r="H203" s="9"/>
      <c r="I203" s="10"/>
      <c r="J203" s="32"/>
      <c r="K203" s="13" t="str">
        <f>+IF(J203&gt;0,MONTH(J203),"")</f>
        <v/>
      </c>
      <c r="L203" s="34" t="str">
        <f>+IFERROR((VLOOKUP(K203,Meses,2,FALSE))&amp;" "&amp;TEXT(J203,"YYYY"),"")</f>
        <v/>
      </c>
      <c r="M203" s="64"/>
      <c r="N203" s="28" t="str">
        <f>IF(OR(G203="",J203=""),"",WORKDAY(J203,G203,M203:M234))</f>
        <v/>
      </c>
      <c r="O203" s="10"/>
      <c r="P203" s="24">
        <f>IF(OR(J203="",O203=""),0,NETWORKDAYS(J203+0,O203,O203:O203))</f>
        <v>0</v>
      </c>
      <c r="Q203" s="35" t="str">
        <f>+IFERROR(IF(P203&gt;G203,"FUERA DE TIEMPO","A TIEMPO"),"")</f>
        <v>A TIEMPO</v>
      </c>
      <c r="R203" s="56" t="str">
        <f>IF(OR(H203="Rechazada",H203="Referida"),"",IF(P203&lt;10,"ANTES DE 10 DIAS","DE 10 A 15 DIAS"))</f>
        <v>ANTES DE 10 DIAS</v>
      </c>
      <c r="S203" s="3"/>
    </row>
    <row r="204" spans="1:19" x14ac:dyDescent="0.25">
      <c r="E204" s="15"/>
      <c r="M204" s="4"/>
      <c r="N204" s="4"/>
      <c r="O204" s="4"/>
    </row>
    <row r="205" spans="1:19" x14ac:dyDescent="0.25">
      <c r="E205" s="15"/>
      <c r="M205" s="4"/>
      <c r="N205" s="4"/>
      <c r="O205" s="4"/>
    </row>
    <row r="206" spans="1:19" x14ac:dyDescent="0.25">
      <c r="E206" s="15"/>
      <c r="M206" s="4"/>
      <c r="N206" s="4"/>
      <c r="O206" s="4"/>
    </row>
    <row r="207" spans="1:19" x14ac:dyDescent="0.25">
      <c r="E207" s="15"/>
      <c r="M207" s="4"/>
      <c r="N207" s="4"/>
      <c r="O207" s="4"/>
    </row>
    <row r="208" spans="1:19" x14ac:dyDescent="0.25">
      <c r="E208" s="15"/>
      <c r="M208" s="4"/>
      <c r="N208" s="4"/>
      <c r="O208" s="4"/>
    </row>
    <row r="209" spans="5:15" x14ac:dyDescent="0.25">
      <c r="E209" s="15"/>
      <c r="M209" s="4"/>
      <c r="N209" s="4"/>
      <c r="O209" s="4"/>
    </row>
    <row r="210" spans="5:15" x14ac:dyDescent="0.25">
      <c r="E210" s="15"/>
      <c r="M210" s="4"/>
      <c r="N210" s="4"/>
      <c r="O210" s="4"/>
    </row>
    <row r="211" spans="5:15" x14ac:dyDescent="0.25">
      <c r="E211" s="15"/>
      <c r="M211" s="4"/>
      <c r="N211" s="4"/>
      <c r="O211" s="4"/>
    </row>
    <row r="212" spans="5:15" x14ac:dyDescent="0.25">
      <c r="E212" s="15"/>
      <c r="M212" s="4"/>
      <c r="N212" s="4"/>
      <c r="O212" s="4"/>
    </row>
    <row r="213" spans="5:15" x14ac:dyDescent="0.25">
      <c r="M213" s="4"/>
      <c r="N213" s="4"/>
      <c r="O213" s="4"/>
    </row>
    <row r="214" spans="5:15" x14ac:dyDescent="0.25">
      <c r="M214" s="4"/>
      <c r="N214" s="4"/>
      <c r="O214" s="4"/>
    </row>
  </sheetData>
  <sheetProtection formatCells="0" formatColumns="0" formatRows="0" insertRows="0" insertHyperlinks="0" sort="0" autoFilter="0" pivotTables="0"/>
  <autoFilter ref="A7:Q203" xr:uid="{00000000-0009-0000-0000-000000000000}"/>
  <dataConsolidate/>
  <mergeCells count="3">
    <mergeCell ref="A3:R3"/>
    <mergeCell ref="A2:R2"/>
    <mergeCell ref="A1:R1"/>
  </mergeCells>
  <conditionalFormatting sqref="Q8:Q203">
    <cfRule type="cellIs" dxfId="3" priority="3" operator="equal">
      <formula>"FUERA DE TIEMPO"</formula>
    </cfRule>
    <cfRule type="cellIs" dxfId="2" priority="4" operator="equal">
      <formula>"A TIEMPO"</formula>
    </cfRule>
  </conditionalFormatting>
  <conditionalFormatting sqref="P8:P203">
    <cfRule type="colorScale" priority="6">
      <colorScale>
        <cfvo type="min"/>
        <cfvo type="formula" val="&quot;&gt;$F$5:$F$200&quot;"/>
        <cfvo type="max"/>
        <color theme="6"/>
        <color theme="6"/>
        <color rgb="FFFF0000"/>
      </colorScale>
    </cfRule>
  </conditionalFormatting>
  <hyperlinks>
    <hyperlink ref="D8" r:id="rId1" xr:uid="{00000000-0004-0000-0000-000000000000}"/>
    <hyperlink ref="D9" r:id="rId2" xr:uid="{00000000-0004-0000-0000-000001000000}"/>
    <hyperlink ref="D10" r:id="rId3" xr:uid="{00000000-0004-0000-0000-000002000000}"/>
    <hyperlink ref="D11" r:id="rId4" xr:uid="{00000000-0004-0000-0000-000003000000}"/>
    <hyperlink ref="D12" r:id="rId5" xr:uid="{00000000-0004-0000-0000-000004000000}"/>
    <hyperlink ref="D13" r:id="rId6" xr:uid="{00000000-0004-0000-0000-000005000000}"/>
    <hyperlink ref="D14" r:id="rId7" xr:uid="{00000000-0004-0000-0000-000006000000}"/>
    <hyperlink ref="D15" r:id="rId8" xr:uid="{00000000-0004-0000-0000-000007000000}"/>
    <hyperlink ref="D16" r:id="rId9" xr:uid="{00000000-0004-0000-0000-000008000000}"/>
    <hyperlink ref="D17" r:id="rId10" xr:uid="{00000000-0004-0000-0000-000009000000}"/>
    <hyperlink ref="D18" r:id="rId11" xr:uid="{00000000-0004-0000-0000-00000A000000}"/>
    <hyperlink ref="D19" r:id="rId12" xr:uid="{00000000-0004-0000-0000-00000B000000}"/>
    <hyperlink ref="D20" r:id="rId13" xr:uid="{00000000-0004-0000-0000-00000C000000}"/>
    <hyperlink ref="D21" r:id="rId14" xr:uid="{00000000-0004-0000-0000-00000D000000}"/>
    <hyperlink ref="D22" r:id="rId15" xr:uid="{00000000-0004-0000-0000-00000E000000}"/>
    <hyperlink ref="D23" r:id="rId16" xr:uid="{00000000-0004-0000-0000-00000F000000}"/>
    <hyperlink ref="D24" r:id="rId17" xr:uid="{00000000-0004-0000-0000-000010000000}"/>
    <hyperlink ref="D25" r:id="rId18" xr:uid="{00000000-0004-0000-0000-000011000000}"/>
    <hyperlink ref="D27" r:id="rId19" xr:uid="{00000000-0004-0000-0000-000012000000}"/>
    <hyperlink ref="D28" r:id="rId20" xr:uid="{00000000-0004-0000-0000-000013000000}"/>
    <hyperlink ref="D30" r:id="rId21" xr:uid="{00000000-0004-0000-0000-000014000000}"/>
    <hyperlink ref="D31" r:id="rId22" xr:uid="{00000000-0004-0000-0000-000015000000}"/>
    <hyperlink ref="D32" r:id="rId23" xr:uid="{00000000-0004-0000-0000-000016000000}"/>
    <hyperlink ref="D33" r:id="rId24" xr:uid="{00000000-0004-0000-0000-000017000000}"/>
    <hyperlink ref="D34" r:id="rId25" xr:uid="{00000000-0004-0000-0000-000018000000}"/>
    <hyperlink ref="D35" r:id="rId26" xr:uid="{00000000-0004-0000-0000-000019000000}"/>
    <hyperlink ref="D36" r:id="rId27" xr:uid="{00000000-0004-0000-0000-00001A000000}"/>
    <hyperlink ref="D37" r:id="rId28" xr:uid="{00000000-0004-0000-0000-00001B000000}"/>
    <hyperlink ref="D38" r:id="rId29" xr:uid="{00000000-0004-0000-0000-00001C000000}"/>
    <hyperlink ref="D39" r:id="rId30" xr:uid="{00000000-0004-0000-0000-00001D000000}"/>
    <hyperlink ref="D40" r:id="rId31" xr:uid="{00000000-0004-0000-0000-00001E000000}"/>
    <hyperlink ref="D41" r:id="rId32" xr:uid="{00000000-0004-0000-0000-00001F000000}"/>
    <hyperlink ref="D42" r:id="rId33" xr:uid="{00000000-0004-0000-0000-000020000000}"/>
  </hyperlinks>
  <pageMargins left="0.7" right="0.7" top="0.75" bottom="0.75" header="0.3" footer="0.3"/>
  <pageSetup scale="57" fitToHeight="0" orientation="landscape" horizontalDpi="1200" verticalDpi="1200" r:id="rId34"/>
  <drawing r:id="rId35"/>
  <legacyDrawing r:id="rId3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'DATA VALIDATION'!$B$11:$B$13</xm:f>
          </x14:formula1>
          <xm:sqref>H8:H203</xm:sqref>
        </x14:dataValidation>
        <x14:dataValidation type="list" allowBlank="1" showInputMessage="1" showErrorMessage="1" xr:uid="{00000000-0002-0000-0000-000001000000}">
          <x14:formula1>
            <xm:f>'DATA VALIDATION'!$B$5:$B$9</xm:f>
          </x14:formula1>
          <xm:sqref>F8:F203</xm:sqref>
        </x14:dataValidation>
        <x14:dataValidation type="date" allowBlank="1" showInputMessage="1" showErrorMessage="1" errorTitle="Solamente Fechas" error="(MES/DIA/AÑO)" xr:uid="{00000000-0002-0000-0000-000002000000}">
          <x14:formula1>
            <xm:f>'DATA VALIDATION'!$E$5</xm:f>
          </x14:formula1>
          <x14:formula2>
            <xm:f>'DATA VALIDATION'!$E$6</xm:f>
          </x14:formula2>
          <xm:sqref>M8:M203</xm:sqref>
        </x14:dataValidation>
        <x14:dataValidation type="date" allowBlank="1" showInputMessage="1" showErrorMessage="1" xr:uid="{00000000-0002-0000-0000-000003000000}">
          <x14:formula1>
            <xm:f>'DATA VALIDATION'!$E$5</xm:f>
          </x14:formula1>
          <x14:formula2>
            <xm:f>'DATA VALIDATION'!$E$6</xm:f>
          </x14:formula2>
          <xm:sqref>O8:O203 J8:J203</xm:sqref>
        </x14:dataValidation>
        <x14:dataValidation type="date" allowBlank="1" showInputMessage="1" showErrorMessage="1" errorTitle="Solamente Fechas" error="(MES/DIA/AÑO)" xr:uid="{00000000-0002-0000-0000-000004000000}">
          <x14:formula1>
            <xm:f>'DATA VALIDATION'!F201</xm:f>
          </x14:formula1>
          <x14:formula2>
            <xm:f>'DATA VALIDATION'!F202</xm:f>
          </x14:formula2>
          <xm:sqref>N204:O214</xm:sqref>
        </x14:dataValidation>
        <x14:dataValidation type="date" allowBlank="1" showInputMessage="1" showErrorMessage="1" errorTitle="Solamente Fechas" error="(MES/DIA/AÑO)" xr:uid="{00000000-0002-0000-0000-000005000000}">
          <x14:formula1>
            <xm:f>'DATA VALIDATION'!D5</xm:f>
          </x14:formula1>
          <x14:formula2>
            <xm:f>'DATA VALIDATION'!D6</xm:f>
          </x14:formula2>
          <xm:sqref>I8:I203 M204:M214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B1:L34"/>
  <sheetViews>
    <sheetView showGridLines="0" tabSelected="1" zoomScaleNormal="100" workbookViewId="0">
      <selection activeCell="J46" sqref="J46"/>
    </sheetView>
  </sheetViews>
  <sheetFormatPr baseColWidth="10" defaultColWidth="9.140625" defaultRowHeight="15" x14ac:dyDescent="0.25"/>
  <cols>
    <col min="1" max="1" width="1.7109375" customWidth="1"/>
    <col min="2" max="2" width="16" bestFit="1" customWidth="1"/>
    <col min="3" max="3" width="21.42578125" customWidth="1"/>
    <col min="4" max="4" width="18.140625" customWidth="1"/>
    <col min="5" max="5" width="21.42578125" customWidth="1"/>
    <col min="6" max="6" width="21.140625" customWidth="1"/>
    <col min="7" max="7" width="24.5703125" customWidth="1"/>
    <col min="8" max="8" width="5.85546875" customWidth="1"/>
    <col min="9" max="9" width="16.5703125" bestFit="1" customWidth="1"/>
    <col min="10" max="10" width="15.85546875" bestFit="1" customWidth="1"/>
    <col min="11" max="11" width="10.42578125" bestFit="1" customWidth="1"/>
    <col min="12" max="12" width="12.7109375" bestFit="1" customWidth="1"/>
  </cols>
  <sheetData>
    <row r="1" spans="2:9" ht="39" customHeight="1" x14ac:dyDescent="0.25">
      <c r="B1" s="108" t="s">
        <v>223</v>
      </c>
      <c r="C1" s="109"/>
      <c r="D1" s="109"/>
      <c r="E1" s="109"/>
      <c r="F1" s="109"/>
      <c r="G1" s="109"/>
    </row>
    <row r="2" spans="2:9" ht="10.5" customHeight="1" x14ac:dyDescent="0.25">
      <c r="B2" s="109"/>
      <c r="C2" s="109"/>
      <c r="D2" s="109"/>
      <c r="E2" s="109"/>
      <c r="F2" s="109"/>
      <c r="G2" s="109"/>
    </row>
    <row r="3" spans="2:9" ht="42" x14ac:dyDescent="0.35">
      <c r="B3" s="58"/>
      <c r="C3" s="58"/>
      <c r="E3" s="93" t="s">
        <v>224</v>
      </c>
      <c r="F3" s="58"/>
      <c r="G3" s="58"/>
      <c r="I3" t="s">
        <v>175</v>
      </c>
    </row>
    <row r="6" spans="2:9" ht="15.75" thickBot="1" x14ac:dyDescent="0.3"/>
    <row r="7" spans="2:9" x14ac:dyDescent="0.25">
      <c r="B7" s="95"/>
      <c r="C7" s="110" t="s">
        <v>160</v>
      </c>
      <c r="D7" s="110"/>
      <c r="E7" s="110"/>
      <c r="F7" s="110"/>
      <c r="G7" s="111"/>
    </row>
    <row r="8" spans="2:9" x14ac:dyDescent="0.25">
      <c r="B8" s="96" t="s">
        <v>158</v>
      </c>
      <c r="C8" s="97" t="s">
        <v>159</v>
      </c>
      <c r="D8" s="98" t="s">
        <v>221</v>
      </c>
      <c r="E8" s="98" t="s">
        <v>222</v>
      </c>
      <c r="F8" s="98" t="s">
        <v>205</v>
      </c>
      <c r="G8" s="99" t="s">
        <v>164</v>
      </c>
    </row>
    <row r="9" spans="2:9" x14ac:dyDescent="0.25">
      <c r="B9" s="104">
        <v>44562</v>
      </c>
      <c r="C9" s="59">
        <v>3</v>
      </c>
      <c r="D9" s="59">
        <v>1</v>
      </c>
      <c r="E9" s="59">
        <v>2</v>
      </c>
      <c r="F9" s="59">
        <v>0</v>
      </c>
      <c r="G9" s="60">
        <v>0</v>
      </c>
    </row>
    <row r="10" spans="2:9" x14ac:dyDescent="0.25">
      <c r="B10" s="104">
        <v>44593</v>
      </c>
      <c r="C10" s="59">
        <v>3</v>
      </c>
      <c r="D10" s="59">
        <v>0</v>
      </c>
      <c r="E10" s="59">
        <v>3</v>
      </c>
      <c r="F10" s="59">
        <v>0</v>
      </c>
      <c r="G10" s="60">
        <v>3</v>
      </c>
    </row>
    <row r="11" spans="2:9" x14ac:dyDescent="0.25">
      <c r="B11" s="104">
        <v>44621</v>
      </c>
      <c r="C11" s="59">
        <v>5</v>
      </c>
      <c r="D11" s="59">
        <v>1</v>
      </c>
      <c r="E11" s="59">
        <v>4</v>
      </c>
      <c r="F11" s="59">
        <v>0</v>
      </c>
      <c r="G11" s="60">
        <v>1</v>
      </c>
    </row>
    <row r="12" spans="2:9" x14ac:dyDescent="0.25">
      <c r="B12" s="104">
        <v>44652</v>
      </c>
      <c r="C12" s="59">
        <v>0</v>
      </c>
      <c r="D12" s="59">
        <v>0</v>
      </c>
      <c r="E12" s="59">
        <v>0</v>
      </c>
      <c r="F12" s="59">
        <v>0</v>
      </c>
      <c r="G12" s="60">
        <v>0</v>
      </c>
    </row>
    <row r="13" spans="2:9" x14ac:dyDescent="0.25">
      <c r="B13" s="104">
        <v>44682</v>
      </c>
      <c r="C13" s="59">
        <v>5</v>
      </c>
      <c r="D13" s="59">
        <v>2</v>
      </c>
      <c r="E13" s="59">
        <v>3</v>
      </c>
      <c r="F13" s="59">
        <v>0</v>
      </c>
      <c r="G13" s="60">
        <v>0</v>
      </c>
    </row>
    <row r="14" spans="2:9" x14ac:dyDescent="0.25">
      <c r="B14" s="104">
        <v>44713</v>
      </c>
      <c r="C14" s="59">
        <v>5</v>
      </c>
      <c r="D14" s="59">
        <v>0</v>
      </c>
      <c r="E14" s="59">
        <v>5</v>
      </c>
      <c r="F14" s="59">
        <v>0</v>
      </c>
      <c r="G14" s="60">
        <v>1</v>
      </c>
    </row>
    <row r="15" spans="2:9" x14ac:dyDescent="0.25">
      <c r="B15" s="104">
        <v>44743</v>
      </c>
      <c r="C15" s="59">
        <v>4</v>
      </c>
      <c r="D15" s="59">
        <v>1</v>
      </c>
      <c r="E15" s="59">
        <v>3</v>
      </c>
      <c r="F15" s="59">
        <v>0</v>
      </c>
      <c r="G15" s="60">
        <v>1</v>
      </c>
    </row>
    <row r="16" spans="2:9" x14ac:dyDescent="0.25">
      <c r="B16" s="104">
        <v>44774</v>
      </c>
      <c r="C16" s="59">
        <v>11</v>
      </c>
      <c r="D16" s="59">
        <v>4</v>
      </c>
      <c r="E16" s="59">
        <v>7</v>
      </c>
      <c r="F16" s="59">
        <v>0</v>
      </c>
      <c r="G16" s="60">
        <v>0</v>
      </c>
    </row>
    <row r="17" spans="2:12" x14ac:dyDescent="0.25">
      <c r="B17" s="104">
        <v>44805</v>
      </c>
      <c r="C17" s="59">
        <v>2</v>
      </c>
      <c r="D17" s="59">
        <v>0</v>
      </c>
      <c r="E17" s="59">
        <v>2</v>
      </c>
      <c r="F17" s="59">
        <v>0</v>
      </c>
      <c r="G17" s="60">
        <v>0</v>
      </c>
    </row>
    <row r="18" spans="2:12" x14ac:dyDescent="0.25">
      <c r="B18" s="104">
        <v>44835</v>
      </c>
      <c r="C18" s="59">
        <v>2</v>
      </c>
      <c r="D18" s="59">
        <v>1</v>
      </c>
      <c r="E18" s="59">
        <v>1</v>
      </c>
      <c r="F18" s="59">
        <v>0</v>
      </c>
      <c r="G18" s="60">
        <v>1</v>
      </c>
    </row>
    <row r="19" spans="2:12" x14ac:dyDescent="0.25">
      <c r="B19" s="104">
        <v>44866</v>
      </c>
      <c r="C19" s="59">
        <v>2</v>
      </c>
      <c r="D19" s="59">
        <v>1</v>
      </c>
      <c r="E19" s="59">
        <v>1</v>
      </c>
      <c r="F19" s="59">
        <v>0</v>
      </c>
      <c r="G19" s="60">
        <v>2</v>
      </c>
    </row>
    <row r="20" spans="2:12" ht="15.75" thickBot="1" x14ac:dyDescent="0.3">
      <c r="B20" s="104">
        <v>44896</v>
      </c>
      <c r="C20" s="59">
        <v>3</v>
      </c>
      <c r="D20" s="59">
        <v>0</v>
      </c>
      <c r="E20" s="59">
        <v>3</v>
      </c>
      <c r="F20" s="59">
        <v>2</v>
      </c>
      <c r="G20" s="60">
        <v>0</v>
      </c>
    </row>
    <row r="21" spans="2:12" ht="15.75" thickBot="1" x14ac:dyDescent="0.3">
      <c r="B21" s="100" t="s">
        <v>165</v>
      </c>
      <c r="C21" s="101">
        <f>+SUM(C9:C20)</f>
        <v>45</v>
      </c>
      <c r="D21" s="101">
        <f>SUM(D9:D20)</f>
        <v>11</v>
      </c>
      <c r="E21" s="101">
        <f>SUM(E9:E20)</f>
        <v>34</v>
      </c>
      <c r="F21" s="102">
        <f>SUM(F9:F20)</f>
        <v>2</v>
      </c>
      <c r="G21" s="103">
        <f>SUM(G9:G20)</f>
        <v>9</v>
      </c>
    </row>
    <row r="22" spans="2:12" x14ac:dyDescent="0.25">
      <c r="B22" s="77"/>
      <c r="C22" s="74"/>
      <c r="D22" s="74"/>
      <c r="E22" s="74"/>
      <c r="F22" s="79"/>
      <c r="G22" s="80"/>
      <c r="H22" s="80"/>
      <c r="I22" s="80"/>
      <c r="J22" s="80"/>
      <c r="K22" s="80"/>
      <c r="L22" s="80"/>
    </row>
    <row r="23" spans="2:12" x14ac:dyDescent="0.25">
      <c r="B23" s="77"/>
      <c r="C23" s="74"/>
      <c r="D23" s="74"/>
      <c r="E23" s="74"/>
      <c r="F23" s="79"/>
      <c r="G23" s="80"/>
      <c r="H23" s="80"/>
      <c r="I23" s="80"/>
      <c r="J23" s="80"/>
      <c r="K23" s="80"/>
      <c r="L23" s="80"/>
    </row>
    <row r="24" spans="2:12" x14ac:dyDescent="0.25">
      <c r="B24" s="77"/>
      <c r="C24" s="74"/>
      <c r="D24" s="74"/>
      <c r="E24" s="74"/>
      <c r="F24" s="79"/>
      <c r="G24" s="80"/>
      <c r="H24" s="80"/>
      <c r="I24" s="94"/>
      <c r="J24" s="80"/>
      <c r="K24" s="80"/>
      <c r="L24" s="80"/>
    </row>
    <row r="25" spans="2:12" x14ac:dyDescent="0.25">
      <c r="B25" s="77"/>
      <c r="C25" s="74"/>
      <c r="D25" s="74"/>
      <c r="E25" s="74"/>
      <c r="F25" s="79"/>
      <c r="G25" s="80"/>
      <c r="H25" s="80"/>
      <c r="I25" s="80"/>
      <c r="J25" s="80"/>
      <c r="K25" s="80"/>
      <c r="L25" s="80"/>
    </row>
    <row r="26" spans="2:12" x14ac:dyDescent="0.25">
      <c r="B26" s="77"/>
      <c r="C26" s="74"/>
      <c r="D26" s="74"/>
      <c r="E26" s="74"/>
      <c r="F26" s="79"/>
      <c r="G26" s="80"/>
      <c r="H26" s="80"/>
      <c r="I26" s="80"/>
      <c r="J26" s="80"/>
      <c r="K26" s="80"/>
      <c r="L26" s="80"/>
    </row>
    <row r="27" spans="2:12" x14ac:dyDescent="0.25">
      <c r="B27" s="77"/>
      <c r="C27" s="74"/>
      <c r="D27" s="74"/>
      <c r="E27" s="74"/>
      <c r="F27" s="79"/>
      <c r="G27" s="80"/>
      <c r="H27" s="80"/>
      <c r="I27" s="80"/>
      <c r="J27" s="80"/>
      <c r="K27" s="80"/>
      <c r="L27" s="80"/>
    </row>
    <row r="28" spans="2:12" x14ac:dyDescent="0.25">
      <c r="B28" s="77"/>
      <c r="C28" s="74"/>
      <c r="D28" s="74"/>
      <c r="E28" s="74"/>
      <c r="F28" s="79"/>
      <c r="G28" s="80"/>
      <c r="H28" s="80"/>
      <c r="I28" s="80"/>
      <c r="J28" s="80"/>
      <c r="K28" s="80"/>
      <c r="L28" s="80"/>
    </row>
    <row r="29" spans="2:12" x14ac:dyDescent="0.25">
      <c r="B29" s="77"/>
      <c r="C29" s="74"/>
      <c r="D29" s="74"/>
      <c r="E29" s="74"/>
      <c r="F29" s="79"/>
      <c r="G29" s="80"/>
      <c r="H29" s="80"/>
      <c r="I29" s="80"/>
      <c r="J29" s="80"/>
      <c r="K29" s="80"/>
      <c r="L29" s="80"/>
    </row>
    <row r="30" spans="2:12" x14ac:dyDescent="0.25">
      <c r="B30" s="77"/>
      <c r="C30" s="74"/>
      <c r="D30" s="74"/>
      <c r="E30" s="74"/>
      <c r="F30" s="79"/>
      <c r="G30" s="80"/>
    </row>
    <row r="31" spans="2:12" x14ac:dyDescent="0.25">
      <c r="B31" s="77"/>
      <c r="C31" s="74"/>
      <c r="D31" s="74"/>
      <c r="E31" s="74"/>
      <c r="F31" s="79"/>
      <c r="G31" s="80"/>
    </row>
    <row r="32" spans="2:12" x14ac:dyDescent="0.25">
      <c r="B32" s="77"/>
      <c r="C32" s="74"/>
      <c r="D32" s="74"/>
      <c r="E32" s="74"/>
      <c r="F32" s="79"/>
      <c r="G32" s="80"/>
    </row>
    <row r="33" spans="2:7" x14ac:dyDescent="0.25">
      <c r="B33" s="58"/>
      <c r="C33" s="58"/>
      <c r="D33" s="58"/>
      <c r="E33" s="58"/>
      <c r="F33" s="58"/>
      <c r="G33" s="58"/>
    </row>
    <row r="34" spans="2:7" x14ac:dyDescent="0.25">
      <c r="B34" s="77"/>
      <c r="C34" s="74"/>
      <c r="D34" s="74"/>
      <c r="E34" s="74"/>
      <c r="F34" s="78"/>
      <c r="G34" s="74"/>
    </row>
  </sheetData>
  <sheetProtection formatCells="0" formatColumns="0" formatRows="0" insertColumns="0" insertRows="0" insertHyperlinks="0" deleteColumns="0" deleteRows="0" sort="0" autoFilter="0" pivotTables="0"/>
  <mergeCells count="2">
    <mergeCell ref="B1:G2"/>
    <mergeCell ref="C7:G7"/>
  </mergeCells>
  <pageMargins left="0.7" right="0.7" top="0.75" bottom="0.75" header="0.3" footer="0.3"/>
  <pageSetup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Option Button 11">
              <controlPr defaultSize="0" autoFill="0" autoLine="0" autoPict="0">
                <anchor moveWithCells="1">
                  <from>
                    <xdr:col>7</xdr:col>
                    <xdr:colOff>323850</xdr:colOff>
                    <xdr:row>23</xdr:row>
                    <xdr:rowOff>38100</xdr:rowOff>
                  </from>
                  <to>
                    <xdr:col>7</xdr:col>
                    <xdr:colOff>361950</xdr:colOff>
                    <xdr:row>23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'DATA VALIDATION'!$I$21:$I$27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5:M104"/>
  <sheetViews>
    <sheetView topLeftCell="F2" workbookViewId="0">
      <selection activeCell="I7" sqref="I7"/>
    </sheetView>
  </sheetViews>
  <sheetFormatPr baseColWidth="10" defaultColWidth="9.140625" defaultRowHeight="15" x14ac:dyDescent="0.25"/>
  <cols>
    <col min="2" max="2" width="17.85546875" bestFit="1" customWidth="1"/>
    <col min="3" max="3" width="11.42578125" bestFit="1" customWidth="1"/>
    <col min="5" max="5" width="11.42578125" bestFit="1" customWidth="1"/>
    <col min="6" max="6" width="5" bestFit="1" customWidth="1"/>
    <col min="7" max="8" width="16" bestFit="1" customWidth="1"/>
    <col min="9" max="9" width="22.140625" bestFit="1" customWidth="1"/>
    <col min="10" max="10" width="16.5703125" bestFit="1" customWidth="1"/>
    <col min="11" max="11" width="15.85546875" bestFit="1" customWidth="1"/>
    <col min="12" max="12" width="16" bestFit="1" customWidth="1"/>
    <col min="13" max="13" width="12.7109375" bestFit="1" customWidth="1"/>
  </cols>
  <sheetData>
    <row r="5" spans="2:13" x14ac:dyDescent="0.25">
      <c r="B5" s="81" t="s">
        <v>4</v>
      </c>
      <c r="C5" s="82">
        <v>15</v>
      </c>
      <c r="D5" s="82"/>
      <c r="E5" s="83">
        <v>41640</v>
      </c>
      <c r="H5" s="80">
        <v>2</v>
      </c>
    </row>
    <row r="6" spans="2:13" x14ac:dyDescent="0.25">
      <c r="B6" s="84" t="s">
        <v>5</v>
      </c>
      <c r="C6">
        <v>5</v>
      </c>
      <c r="E6" s="85">
        <v>44196</v>
      </c>
      <c r="H6" s="90" t="s">
        <v>21</v>
      </c>
      <c r="I6" s="90" t="s">
        <v>159</v>
      </c>
      <c r="J6" s="91" t="s">
        <v>161</v>
      </c>
      <c r="K6" s="91" t="s">
        <v>162</v>
      </c>
      <c r="L6" s="91" t="s">
        <v>163</v>
      </c>
      <c r="M6" s="91" t="s">
        <v>164</v>
      </c>
    </row>
    <row r="7" spans="2:13" x14ac:dyDescent="0.25">
      <c r="B7" s="84" t="s">
        <v>6</v>
      </c>
      <c r="C7">
        <v>2</v>
      </c>
      <c r="E7" s="86"/>
      <c r="H7" s="80" t="str">
        <f>IF($H$5=1,INDEX($L$21:$L$32,1,0),IF($H$5=2,INDEX($L$21:$L$32,4,0),IF($H$5=3,INDEX($L$21:$L$32,7,0),IF($H$5=4,INDEX($L$21:$L$32,10,0)))))</f>
        <v>Abril 0</v>
      </c>
      <c r="I7" s="80" t="e">
        <f>VLOOKUP($H7,OAI!$B$8:$G$20,2,FALSE)</f>
        <v>#N/A</v>
      </c>
      <c r="J7" s="80" t="e">
        <f>VLOOKUP($H7,OAI!$B$8:$G$20,3,FALSE)</f>
        <v>#N/A</v>
      </c>
      <c r="K7" s="80" t="e">
        <f>VLOOKUP($H7,OAI!$B$8:$G$20,4,FALSE)</f>
        <v>#N/A</v>
      </c>
      <c r="L7" s="80" t="e">
        <f>VLOOKUP($H7,OAI!$B$8:$G$20,5,FALSE)</f>
        <v>#N/A</v>
      </c>
      <c r="M7" s="80" t="e">
        <f>VLOOKUP($H7,OAI!$B$8:$G$20,6,FALSE)</f>
        <v>#N/A</v>
      </c>
    </row>
    <row r="8" spans="2:13" x14ac:dyDescent="0.25">
      <c r="B8" s="84" t="s">
        <v>24</v>
      </c>
      <c r="C8">
        <v>3</v>
      </c>
      <c r="E8" s="86"/>
      <c r="H8" s="80" t="str">
        <f>IF($H$5=1,INDEX($L$21:$L$32,2,0),IF($H$5=2,INDEX($L$21:$L$32,5,0),IF($H$5=3,INDEX($L$21:$L$32,8,0),IF($H$5=4,INDEX($L$21:$L$32,11,0)))))</f>
        <v>Mayo 0</v>
      </c>
      <c r="I8" s="80" t="e">
        <f>VLOOKUP($H8,OAI!$B$8:$G$20,2,FALSE)</f>
        <v>#N/A</v>
      </c>
      <c r="J8" s="80" t="e">
        <f>VLOOKUP($H8,OAI!$B$8:$G$20,3,FALSE)</f>
        <v>#N/A</v>
      </c>
      <c r="K8" s="80" t="e">
        <f>VLOOKUP($H8,OAI!$B$8:$G$20,4,FALSE)</f>
        <v>#N/A</v>
      </c>
      <c r="L8" s="80" t="e">
        <f>VLOOKUP($H8,OAI!$B$8:$G$20,5,FALSE)</f>
        <v>#N/A</v>
      </c>
      <c r="M8" s="80" t="e">
        <f>VLOOKUP($H8,OAI!$B$8:$G$20,6,FALSE)</f>
        <v>#N/A</v>
      </c>
    </row>
    <row r="9" spans="2:13" x14ac:dyDescent="0.25">
      <c r="B9" s="84" t="s">
        <v>10</v>
      </c>
      <c r="C9">
        <v>5</v>
      </c>
      <c r="E9" s="86"/>
      <c r="H9" s="80" t="str">
        <f>IF($H$5=1,INDEX($L$21:$L$32,3,0),IF($H$5=2,INDEX($L$21:$L$32,6,0),IF($H$5=3,INDEX($L$21:$L$32,9,0),IF($H$5=4,INDEX($L$21:$L$32,12,0)))))</f>
        <v>Junio 0</v>
      </c>
      <c r="I9" s="80" t="e">
        <f>VLOOKUP($H9,OAI!$B$8:$G$20,2,FALSE)</f>
        <v>#N/A</v>
      </c>
      <c r="J9" s="80" t="e">
        <f>VLOOKUP($H9,OAI!$B$8:$G$20,3,FALSE)</f>
        <v>#N/A</v>
      </c>
      <c r="K9" s="80" t="e">
        <f>VLOOKUP($H9,OAI!$B$8:$G$20,4,FALSE)</f>
        <v>#N/A</v>
      </c>
      <c r="L9" s="80" t="e">
        <f>VLOOKUP($H9,OAI!$B$8:$G$20,5,FALSE)</f>
        <v>#N/A</v>
      </c>
      <c r="M9" s="80" t="e">
        <f>VLOOKUP($H9,OAI!$B$8:$G$20,6,FALSE)</f>
        <v>#N/A</v>
      </c>
    </row>
    <row r="10" spans="2:13" x14ac:dyDescent="0.25">
      <c r="B10" s="84"/>
      <c r="E10" s="86"/>
      <c r="H10" s="80" t="e">
        <f>IF(OAI!#REF!=TRUE,OAI!B12,"")</f>
        <v>#REF!</v>
      </c>
      <c r="I10" s="80" t="e">
        <f>+IF(OAI!#REF!=TRUE,OAI!C12,"")</f>
        <v>#REF!</v>
      </c>
      <c r="J10" s="80" t="e">
        <f>+IF(OAI!#REF!=TRUE,OAI!D12,"")</f>
        <v>#REF!</v>
      </c>
      <c r="K10" s="80" t="e">
        <f>+IF(OAI!#REF!=TRUE,OAI!E12,"")</f>
        <v>#REF!</v>
      </c>
      <c r="L10" s="80" t="e">
        <f>+IF(OAI!#REF!=TRUE,OAI!F12,"")</f>
        <v>#REF!</v>
      </c>
      <c r="M10" s="80" t="e">
        <f>+IF(OAI!#REF!=TRUE,OAI!G12,"")</f>
        <v>#REF!</v>
      </c>
    </row>
    <row r="11" spans="2:13" x14ac:dyDescent="0.25">
      <c r="B11" s="84" t="s">
        <v>10</v>
      </c>
      <c r="E11" s="86"/>
    </row>
    <row r="12" spans="2:13" x14ac:dyDescent="0.25">
      <c r="B12" s="84" t="s">
        <v>11</v>
      </c>
      <c r="E12" s="86"/>
    </row>
    <row r="13" spans="2:13" x14ac:dyDescent="0.25">
      <c r="B13" s="87" t="s">
        <v>24</v>
      </c>
      <c r="C13" s="88"/>
      <c r="D13" s="88"/>
      <c r="E13" s="89"/>
    </row>
    <row r="17" spans="2:12" x14ac:dyDescent="0.25">
      <c r="B17" t="s">
        <v>17</v>
      </c>
    </row>
    <row r="18" spans="2:12" x14ac:dyDescent="0.25">
      <c r="B18" s="2">
        <v>41760</v>
      </c>
      <c r="C18" t="s">
        <v>18</v>
      </c>
    </row>
    <row r="19" spans="2:12" x14ac:dyDescent="0.25">
      <c r="L19">
        <f>+OAI!B7</f>
        <v>0</v>
      </c>
    </row>
    <row r="20" spans="2:12" x14ac:dyDescent="0.25">
      <c r="E20" s="53" t="s">
        <v>171</v>
      </c>
      <c r="F20" s="53" t="s">
        <v>172</v>
      </c>
      <c r="G20" s="53" t="s">
        <v>173</v>
      </c>
      <c r="I20" s="53" t="s">
        <v>172</v>
      </c>
    </row>
    <row r="21" spans="2:12" x14ac:dyDescent="0.25">
      <c r="B21">
        <v>1</v>
      </c>
      <c r="C21" t="s">
        <v>25</v>
      </c>
      <c r="E21" t="s">
        <v>25</v>
      </c>
      <c r="F21">
        <v>2014</v>
      </c>
      <c r="G21" t="str">
        <f>E21&amp;" "&amp;F21</f>
        <v>Enero  2014</v>
      </c>
      <c r="I21">
        <v>2014</v>
      </c>
      <c r="L21" t="str">
        <f>+E21&amp;" "&amp;$L$19</f>
        <v>Enero  0</v>
      </c>
    </row>
    <row r="22" spans="2:12" x14ac:dyDescent="0.25">
      <c r="B22">
        <v>2</v>
      </c>
      <c r="C22" t="s">
        <v>26</v>
      </c>
      <c r="E22" t="s">
        <v>26</v>
      </c>
      <c r="F22">
        <v>2014</v>
      </c>
      <c r="G22" t="str">
        <f t="shared" ref="G22:G85" si="0">E22&amp;" "&amp;F22</f>
        <v>Febrero 2014</v>
      </c>
      <c r="I22">
        <v>2015</v>
      </c>
      <c r="L22" t="str">
        <f t="shared" ref="L22:L32" si="1">+E22&amp;" "&amp;$L$19</f>
        <v>Febrero 0</v>
      </c>
    </row>
    <row r="23" spans="2:12" x14ac:dyDescent="0.25">
      <c r="B23">
        <v>3</v>
      </c>
      <c r="C23" t="s">
        <v>27</v>
      </c>
      <c r="E23" t="s">
        <v>27</v>
      </c>
      <c r="F23">
        <v>2014</v>
      </c>
      <c r="G23" t="str">
        <f t="shared" si="0"/>
        <v>Marzo 2014</v>
      </c>
      <c r="I23">
        <v>2016</v>
      </c>
      <c r="L23" t="str">
        <f t="shared" si="1"/>
        <v>Marzo 0</v>
      </c>
    </row>
    <row r="24" spans="2:12" x14ac:dyDescent="0.25">
      <c r="B24">
        <v>4</v>
      </c>
      <c r="C24" t="s">
        <v>28</v>
      </c>
      <c r="E24" t="s">
        <v>28</v>
      </c>
      <c r="F24">
        <v>2014</v>
      </c>
      <c r="G24" t="str">
        <f t="shared" si="0"/>
        <v>Abril 2014</v>
      </c>
      <c r="I24">
        <v>2017</v>
      </c>
      <c r="L24" t="str">
        <f t="shared" si="1"/>
        <v>Abril 0</v>
      </c>
    </row>
    <row r="25" spans="2:12" x14ac:dyDescent="0.25">
      <c r="B25">
        <v>5</v>
      </c>
      <c r="C25" t="s">
        <v>29</v>
      </c>
      <c r="E25" t="s">
        <v>29</v>
      </c>
      <c r="F25">
        <v>2014</v>
      </c>
      <c r="G25" t="str">
        <f t="shared" si="0"/>
        <v>Mayo 2014</v>
      </c>
      <c r="I25">
        <v>2018</v>
      </c>
      <c r="L25" t="str">
        <f t="shared" si="1"/>
        <v>Mayo 0</v>
      </c>
    </row>
    <row r="26" spans="2:12" x14ac:dyDescent="0.25">
      <c r="B26">
        <v>6</v>
      </c>
      <c r="C26" t="s">
        <v>30</v>
      </c>
      <c r="E26" t="s">
        <v>30</v>
      </c>
      <c r="F26">
        <v>2014</v>
      </c>
      <c r="G26" t="str">
        <f t="shared" si="0"/>
        <v>Junio 2014</v>
      </c>
      <c r="I26">
        <v>2019</v>
      </c>
      <c r="L26" t="str">
        <f t="shared" si="1"/>
        <v>Junio 0</v>
      </c>
    </row>
    <row r="27" spans="2:12" x14ac:dyDescent="0.25">
      <c r="B27">
        <v>7</v>
      </c>
      <c r="C27" t="s">
        <v>31</v>
      </c>
      <c r="E27" t="s">
        <v>31</v>
      </c>
      <c r="F27">
        <v>2014</v>
      </c>
      <c r="G27" t="str">
        <f t="shared" si="0"/>
        <v>Julio 2014</v>
      </c>
      <c r="I27">
        <v>2020</v>
      </c>
      <c r="L27" t="str">
        <f t="shared" si="1"/>
        <v>Julio 0</v>
      </c>
    </row>
    <row r="28" spans="2:12" x14ac:dyDescent="0.25">
      <c r="B28">
        <v>8</v>
      </c>
      <c r="C28" t="s">
        <v>32</v>
      </c>
      <c r="E28" t="s">
        <v>32</v>
      </c>
      <c r="F28">
        <v>2014</v>
      </c>
      <c r="G28" t="str">
        <f t="shared" si="0"/>
        <v>Agosto 2014</v>
      </c>
      <c r="L28" t="str">
        <f t="shared" si="1"/>
        <v>Agosto 0</v>
      </c>
    </row>
    <row r="29" spans="2:12" x14ac:dyDescent="0.25">
      <c r="B29">
        <v>9</v>
      </c>
      <c r="C29" t="s">
        <v>33</v>
      </c>
      <c r="E29" t="s">
        <v>33</v>
      </c>
      <c r="F29">
        <v>2014</v>
      </c>
      <c r="G29" t="str">
        <f t="shared" si="0"/>
        <v>Septiembre 2014</v>
      </c>
      <c r="L29" t="str">
        <f t="shared" si="1"/>
        <v>Septiembre 0</v>
      </c>
    </row>
    <row r="30" spans="2:12" x14ac:dyDescent="0.25">
      <c r="B30">
        <v>10</v>
      </c>
      <c r="C30" t="s">
        <v>34</v>
      </c>
      <c r="E30" t="s">
        <v>34</v>
      </c>
      <c r="F30">
        <v>2014</v>
      </c>
      <c r="G30" t="str">
        <f t="shared" si="0"/>
        <v>Octubre 2014</v>
      </c>
      <c r="L30" t="str">
        <f t="shared" si="1"/>
        <v>Octubre 0</v>
      </c>
    </row>
    <row r="31" spans="2:12" x14ac:dyDescent="0.25">
      <c r="B31">
        <v>11</v>
      </c>
      <c r="C31" t="s">
        <v>35</v>
      </c>
      <c r="E31" t="s">
        <v>35</v>
      </c>
      <c r="F31">
        <v>2014</v>
      </c>
      <c r="G31" t="str">
        <f t="shared" si="0"/>
        <v>Noviembre 2014</v>
      </c>
      <c r="L31" t="str">
        <f t="shared" si="1"/>
        <v>Noviembre 0</v>
      </c>
    </row>
    <row r="32" spans="2:12" x14ac:dyDescent="0.25">
      <c r="B32">
        <v>12</v>
      </c>
      <c r="C32" t="s">
        <v>36</v>
      </c>
      <c r="E32" t="s">
        <v>36</v>
      </c>
      <c r="F32">
        <v>2014</v>
      </c>
      <c r="G32" t="str">
        <f t="shared" si="0"/>
        <v>Diciembre 2014</v>
      </c>
      <c r="L32" t="str">
        <f t="shared" si="1"/>
        <v>Diciembre 0</v>
      </c>
    </row>
    <row r="33" spans="5:7" x14ac:dyDescent="0.25">
      <c r="E33" t="s">
        <v>25</v>
      </c>
      <c r="F33">
        <v>2015</v>
      </c>
      <c r="G33" t="str">
        <f t="shared" si="0"/>
        <v>Enero  2015</v>
      </c>
    </row>
    <row r="34" spans="5:7" x14ac:dyDescent="0.25">
      <c r="E34" t="s">
        <v>26</v>
      </c>
      <c r="F34">
        <v>2015</v>
      </c>
      <c r="G34" t="str">
        <f t="shared" si="0"/>
        <v>Febrero 2015</v>
      </c>
    </row>
    <row r="35" spans="5:7" x14ac:dyDescent="0.25">
      <c r="E35" t="s">
        <v>27</v>
      </c>
      <c r="F35">
        <v>2015</v>
      </c>
      <c r="G35" t="str">
        <f t="shared" si="0"/>
        <v>Marzo 2015</v>
      </c>
    </row>
    <row r="36" spans="5:7" x14ac:dyDescent="0.25">
      <c r="E36" t="s">
        <v>28</v>
      </c>
      <c r="F36">
        <v>2015</v>
      </c>
      <c r="G36" t="str">
        <f t="shared" si="0"/>
        <v>Abril 2015</v>
      </c>
    </row>
    <row r="37" spans="5:7" x14ac:dyDescent="0.25">
      <c r="E37" t="s">
        <v>29</v>
      </c>
      <c r="F37">
        <v>2015</v>
      </c>
      <c r="G37" t="str">
        <f t="shared" si="0"/>
        <v>Mayo 2015</v>
      </c>
    </row>
    <row r="38" spans="5:7" x14ac:dyDescent="0.25">
      <c r="E38" t="s">
        <v>30</v>
      </c>
      <c r="F38">
        <v>2015</v>
      </c>
      <c r="G38" t="str">
        <f t="shared" si="0"/>
        <v>Junio 2015</v>
      </c>
    </row>
    <row r="39" spans="5:7" x14ac:dyDescent="0.25">
      <c r="E39" t="s">
        <v>31</v>
      </c>
      <c r="F39">
        <v>2015</v>
      </c>
      <c r="G39" t="str">
        <f t="shared" si="0"/>
        <v>Julio 2015</v>
      </c>
    </row>
    <row r="40" spans="5:7" x14ac:dyDescent="0.25">
      <c r="E40" t="s">
        <v>32</v>
      </c>
      <c r="F40">
        <v>2015</v>
      </c>
      <c r="G40" t="str">
        <f t="shared" si="0"/>
        <v>Agosto 2015</v>
      </c>
    </row>
    <row r="41" spans="5:7" x14ac:dyDescent="0.25">
      <c r="E41" t="s">
        <v>33</v>
      </c>
      <c r="F41">
        <v>2015</v>
      </c>
      <c r="G41" t="str">
        <f t="shared" si="0"/>
        <v>Septiembre 2015</v>
      </c>
    </row>
    <row r="42" spans="5:7" x14ac:dyDescent="0.25">
      <c r="E42" t="s">
        <v>34</v>
      </c>
      <c r="F42">
        <v>2015</v>
      </c>
      <c r="G42" t="str">
        <f t="shared" si="0"/>
        <v>Octubre 2015</v>
      </c>
    </row>
    <row r="43" spans="5:7" x14ac:dyDescent="0.25">
      <c r="E43" t="s">
        <v>35</v>
      </c>
      <c r="F43">
        <v>2015</v>
      </c>
      <c r="G43" t="str">
        <f t="shared" si="0"/>
        <v>Noviembre 2015</v>
      </c>
    </row>
    <row r="44" spans="5:7" x14ac:dyDescent="0.25">
      <c r="E44" t="s">
        <v>36</v>
      </c>
      <c r="F44">
        <v>2015</v>
      </c>
      <c r="G44" t="str">
        <f t="shared" si="0"/>
        <v>Diciembre 2015</v>
      </c>
    </row>
    <row r="45" spans="5:7" x14ac:dyDescent="0.25">
      <c r="E45" t="s">
        <v>25</v>
      </c>
      <c r="F45">
        <v>2016</v>
      </c>
      <c r="G45" t="str">
        <f t="shared" si="0"/>
        <v>Enero  2016</v>
      </c>
    </row>
    <row r="46" spans="5:7" x14ac:dyDescent="0.25">
      <c r="E46" t="s">
        <v>26</v>
      </c>
      <c r="F46">
        <v>2016</v>
      </c>
      <c r="G46" t="str">
        <f t="shared" si="0"/>
        <v>Febrero 2016</v>
      </c>
    </row>
    <row r="47" spans="5:7" x14ac:dyDescent="0.25">
      <c r="E47" t="s">
        <v>27</v>
      </c>
      <c r="F47">
        <v>2016</v>
      </c>
      <c r="G47" t="str">
        <f t="shared" si="0"/>
        <v>Marzo 2016</v>
      </c>
    </row>
    <row r="48" spans="5:7" x14ac:dyDescent="0.25">
      <c r="E48" t="s">
        <v>28</v>
      </c>
      <c r="F48">
        <v>2016</v>
      </c>
      <c r="G48" t="str">
        <f t="shared" si="0"/>
        <v>Abril 2016</v>
      </c>
    </row>
    <row r="49" spans="5:7" x14ac:dyDescent="0.25">
      <c r="E49" t="s">
        <v>29</v>
      </c>
      <c r="F49">
        <v>2016</v>
      </c>
      <c r="G49" t="str">
        <f t="shared" si="0"/>
        <v>Mayo 2016</v>
      </c>
    </row>
    <row r="50" spans="5:7" x14ac:dyDescent="0.25">
      <c r="E50" t="s">
        <v>30</v>
      </c>
      <c r="F50">
        <v>2016</v>
      </c>
      <c r="G50" t="str">
        <f t="shared" si="0"/>
        <v>Junio 2016</v>
      </c>
    </row>
    <row r="51" spans="5:7" x14ac:dyDescent="0.25">
      <c r="E51" t="s">
        <v>31</v>
      </c>
      <c r="F51">
        <v>2016</v>
      </c>
      <c r="G51" t="str">
        <f t="shared" si="0"/>
        <v>Julio 2016</v>
      </c>
    </row>
    <row r="52" spans="5:7" x14ac:dyDescent="0.25">
      <c r="E52" t="s">
        <v>32</v>
      </c>
      <c r="F52">
        <v>2016</v>
      </c>
      <c r="G52" t="str">
        <f t="shared" si="0"/>
        <v>Agosto 2016</v>
      </c>
    </row>
    <row r="53" spans="5:7" x14ac:dyDescent="0.25">
      <c r="E53" t="s">
        <v>33</v>
      </c>
      <c r="F53">
        <v>2016</v>
      </c>
      <c r="G53" t="str">
        <f t="shared" si="0"/>
        <v>Septiembre 2016</v>
      </c>
    </row>
    <row r="54" spans="5:7" x14ac:dyDescent="0.25">
      <c r="E54" t="s">
        <v>34</v>
      </c>
      <c r="F54">
        <v>2016</v>
      </c>
      <c r="G54" t="str">
        <f t="shared" si="0"/>
        <v>Octubre 2016</v>
      </c>
    </row>
    <row r="55" spans="5:7" x14ac:dyDescent="0.25">
      <c r="E55" t="s">
        <v>35</v>
      </c>
      <c r="F55">
        <v>2016</v>
      </c>
      <c r="G55" t="str">
        <f t="shared" si="0"/>
        <v>Noviembre 2016</v>
      </c>
    </row>
    <row r="56" spans="5:7" x14ac:dyDescent="0.25">
      <c r="E56" t="s">
        <v>36</v>
      </c>
      <c r="F56">
        <v>2016</v>
      </c>
      <c r="G56" t="str">
        <f t="shared" si="0"/>
        <v>Diciembre 2016</v>
      </c>
    </row>
    <row r="57" spans="5:7" x14ac:dyDescent="0.25">
      <c r="E57" t="s">
        <v>25</v>
      </c>
      <c r="F57">
        <v>2017</v>
      </c>
      <c r="G57" t="str">
        <f t="shared" si="0"/>
        <v>Enero  2017</v>
      </c>
    </row>
    <row r="58" spans="5:7" x14ac:dyDescent="0.25">
      <c r="E58" t="s">
        <v>26</v>
      </c>
      <c r="F58">
        <v>2017</v>
      </c>
      <c r="G58" t="str">
        <f t="shared" si="0"/>
        <v>Febrero 2017</v>
      </c>
    </row>
    <row r="59" spans="5:7" x14ac:dyDescent="0.25">
      <c r="E59" t="s">
        <v>27</v>
      </c>
      <c r="F59">
        <v>2017</v>
      </c>
      <c r="G59" t="str">
        <f t="shared" si="0"/>
        <v>Marzo 2017</v>
      </c>
    </row>
    <row r="60" spans="5:7" x14ac:dyDescent="0.25">
      <c r="E60" t="s">
        <v>28</v>
      </c>
      <c r="F60">
        <v>2017</v>
      </c>
      <c r="G60" t="str">
        <f t="shared" si="0"/>
        <v>Abril 2017</v>
      </c>
    </row>
    <row r="61" spans="5:7" x14ac:dyDescent="0.25">
      <c r="E61" t="s">
        <v>29</v>
      </c>
      <c r="F61">
        <v>2017</v>
      </c>
      <c r="G61" t="str">
        <f t="shared" si="0"/>
        <v>Mayo 2017</v>
      </c>
    </row>
    <row r="62" spans="5:7" x14ac:dyDescent="0.25">
      <c r="E62" t="s">
        <v>30</v>
      </c>
      <c r="F62">
        <v>2017</v>
      </c>
      <c r="G62" t="str">
        <f t="shared" si="0"/>
        <v>Junio 2017</v>
      </c>
    </row>
    <row r="63" spans="5:7" x14ac:dyDescent="0.25">
      <c r="E63" t="s">
        <v>31</v>
      </c>
      <c r="F63">
        <v>2017</v>
      </c>
      <c r="G63" t="str">
        <f t="shared" si="0"/>
        <v>Julio 2017</v>
      </c>
    </row>
    <row r="64" spans="5:7" x14ac:dyDescent="0.25">
      <c r="E64" t="s">
        <v>32</v>
      </c>
      <c r="F64">
        <v>2017</v>
      </c>
      <c r="G64" t="str">
        <f t="shared" si="0"/>
        <v>Agosto 2017</v>
      </c>
    </row>
    <row r="65" spans="5:7" x14ac:dyDescent="0.25">
      <c r="E65" t="s">
        <v>33</v>
      </c>
      <c r="F65">
        <v>2017</v>
      </c>
      <c r="G65" t="str">
        <f t="shared" si="0"/>
        <v>Septiembre 2017</v>
      </c>
    </row>
    <row r="66" spans="5:7" x14ac:dyDescent="0.25">
      <c r="E66" t="s">
        <v>34</v>
      </c>
      <c r="F66">
        <v>2017</v>
      </c>
      <c r="G66" t="str">
        <f t="shared" si="0"/>
        <v>Octubre 2017</v>
      </c>
    </row>
    <row r="67" spans="5:7" x14ac:dyDescent="0.25">
      <c r="E67" t="s">
        <v>35</v>
      </c>
      <c r="F67">
        <v>2017</v>
      </c>
      <c r="G67" t="str">
        <f t="shared" si="0"/>
        <v>Noviembre 2017</v>
      </c>
    </row>
    <row r="68" spans="5:7" x14ac:dyDescent="0.25">
      <c r="E68" t="s">
        <v>36</v>
      </c>
      <c r="F68">
        <v>2017</v>
      </c>
      <c r="G68" t="str">
        <f t="shared" si="0"/>
        <v>Diciembre 2017</v>
      </c>
    </row>
    <row r="69" spans="5:7" x14ac:dyDescent="0.25">
      <c r="E69" t="s">
        <v>25</v>
      </c>
      <c r="F69">
        <v>2018</v>
      </c>
      <c r="G69" t="str">
        <f t="shared" si="0"/>
        <v>Enero  2018</v>
      </c>
    </row>
    <row r="70" spans="5:7" x14ac:dyDescent="0.25">
      <c r="E70" t="s">
        <v>26</v>
      </c>
      <c r="F70">
        <v>2018</v>
      </c>
      <c r="G70" t="str">
        <f t="shared" si="0"/>
        <v>Febrero 2018</v>
      </c>
    </row>
    <row r="71" spans="5:7" x14ac:dyDescent="0.25">
      <c r="E71" t="s">
        <v>27</v>
      </c>
      <c r="F71">
        <v>2018</v>
      </c>
      <c r="G71" t="str">
        <f t="shared" si="0"/>
        <v>Marzo 2018</v>
      </c>
    </row>
    <row r="72" spans="5:7" x14ac:dyDescent="0.25">
      <c r="E72" t="s">
        <v>28</v>
      </c>
      <c r="F72">
        <v>2018</v>
      </c>
      <c r="G72" t="str">
        <f t="shared" si="0"/>
        <v>Abril 2018</v>
      </c>
    </row>
    <row r="73" spans="5:7" x14ac:dyDescent="0.25">
      <c r="E73" t="s">
        <v>29</v>
      </c>
      <c r="F73">
        <v>2018</v>
      </c>
      <c r="G73" t="str">
        <f t="shared" si="0"/>
        <v>Mayo 2018</v>
      </c>
    </row>
    <row r="74" spans="5:7" x14ac:dyDescent="0.25">
      <c r="E74" t="s">
        <v>30</v>
      </c>
      <c r="F74">
        <v>2018</v>
      </c>
      <c r="G74" t="str">
        <f t="shared" si="0"/>
        <v>Junio 2018</v>
      </c>
    </row>
    <row r="75" spans="5:7" x14ac:dyDescent="0.25">
      <c r="E75" t="s">
        <v>31</v>
      </c>
      <c r="F75">
        <v>2018</v>
      </c>
      <c r="G75" t="str">
        <f t="shared" si="0"/>
        <v>Julio 2018</v>
      </c>
    </row>
    <row r="76" spans="5:7" x14ac:dyDescent="0.25">
      <c r="E76" t="s">
        <v>32</v>
      </c>
      <c r="F76">
        <v>2018</v>
      </c>
      <c r="G76" t="str">
        <f t="shared" si="0"/>
        <v>Agosto 2018</v>
      </c>
    </row>
    <row r="77" spans="5:7" x14ac:dyDescent="0.25">
      <c r="E77" t="s">
        <v>33</v>
      </c>
      <c r="F77">
        <v>2018</v>
      </c>
      <c r="G77" t="str">
        <f t="shared" si="0"/>
        <v>Septiembre 2018</v>
      </c>
    </row>
    <row r="78" spans="5:7" x14ac:dyDescent="0.25">
      <c r="E78" t="s">
        <v>34</v>
      </c>
      <c r="F78">
        <v>2018</v>
      </c>
      <c r="G78" t="str">
        <f t="shared" si="0"/>
        <v>Octubre 2018</v>
      </c>
    </row>
    <row r="79" spans="5:7" x14ac:dyDescent="0.25">
      <c r="E79" t="s">
        <v>35</v>
      </c>
      <c r="F79">
        <v>2018</v>
      </c>
      <c r="G79" t="str">
        <f t="shared" si="0"/>
        <v>Noviembre 2018</v>
      </c>
    </row>
    <row r="80" spans="5:7" x14ac:dyDescent="0.25">
      <c r="E80" t="s">
        <v>36</v>
      </c>
      <c r="F80">
        <v>2018</v>
      </c>
      <c r="G80" t="str">
        <f t="shared" si="0"/>
        <v>Diciembre 2018</v>
      </c>
    </row>
    <row r="81" spans="5:7" x14ac:dyDescent="0.25">
      <c r="E81" t="s">
        <v>25</v>
      </c>
      <c r="F81">
        <v>2019</v>
      </c>
      <c r="G81" t="str">
        <f t="shared" si="0"/>
        <v>Enero  2019</v>
      </c>
    </row>
    <row r="82" spans="5:7" x14ac:dyDescent="0.25">
      <c r="E82" t="s">
        <v>26</v>
      </c>
      <c r="F82">
        <v>2019</v>
      </c>
      <c r="G82" t="str">
        <f t="shared" si="0"/>
        <v>Febrero 2019</v>
      </c>
    </row>
    <row r="83" spans="5:7" x14ac:dyDescent="0.25">
      <c r="E83" t="s">
        <v>27</v>
      </c>
      <c r="F83">
        <v>2019</v>
      </c>
      <c r="G83" t="str">
        <f t="shared" si="0"/>
        <v>Marzo 2019</v>
      </c>
    </row>
    <row r="84" spans="5:7" x14ac:dyDescent="0.25">
      <c r="E84" t="s">
        <v>28</v>
      </c>
      <c r="F84">
        <v>2019</v>
      </c>
      <c r="G84" t="str">
        <f t="shared" si="0"/>
        <v>Abril 2019</v>
      </c>
    </row>
    <row r="85" spans="5:7" x14ac:dyDescent="0.25">
      <c r="E85" t="s">
        <v>29</v>
      </c>
      <c r="F85">
        <v>2019</v>
      </c>
      <c r="G85" t="str">
        <f t="shared" si="0"/>
        <v>Mayo 2019</v>
      </c>
    </row>
    <row r="86" spans="5:7" x14ac:dyDescent="0.25">
      <c r="E86" t="s">
        <v>30</v>
      </c>
      <c r="F86">
        <v>2019</v>
      </c>
      <c r="G86" t="str">
        <f t="shared" ref="G86:G104" si="2">E86&amp;" "&amp;F86</f>
        <v>Junio 2019</v>
      </c>
    </row>
    <row r="87" spans="5:7" x14ac:dyDescent="0.25">
      <c r="E87" t="s">
        <v>31</v>
      </c>
      <c r="F87">
        <v>2019</v>
      </c>
      <c r="G87" t="str">
        <f t="shared" si="2"/>
        <v>Julio 2019</v>
      </c>
    </row>
    <row r="88" spans="5:7" x14ac:dyDescent="0.25">
      <c r="E88" t="s">
        <v>32</v>
      </c>
      <c r="F88">
        <v>2019</v>
      </c>
      <c r="G88" t="str">
        <f t="shared" si="2"/>
        <v>Agosto 2019</v>
      </c>
    </row>
    <row r="89" spans="5:7" x14ac:dyDescent="0.25">
      <c r="E89" t="s">
        <v>33</v>
      </c>
      <c r="F89">
        <v>2019</v>
      </c>
      <c r="G89" t="str">
        <f t="shared" si="2"/>
        <v>Septiembre 2019</v>
      </c>
    </row>
    <row r="90" spans="5:7" x14ac:dyDescent="0.25">
      <c r="E90" t="s">
        <v>34</v>
      </c>
      <c r="F90">
        <v>2019</v>
      </c>
      <c r="G90" t="str">
        <f t="shared" si="2"/>
        <v>Octubre 2019</v>
      </c>
    </row>
    <row r="91" spans="5:7" x14ac:dyDescent="0.25">
      <c r="E91" t="s">
        <v>35</v>
      </c>
      <c r="F91">
        <v>2019</v>
      </c>
      <c r="G91" t="str">
        <f t="shared" si="2"/>
        <v>Noviembre 2019</v>
      </c>
    </row>
    <row r="92" spans="5:7" x14ac:dyDescent="0.25">
      <c r="E92" t="s">
        <v>36</v>
      </c>
      <c r="F92">
        <v>2019</v>
      </c>
      <c r="G92" t="str">
        <f t="shared" si="2"/>
        <v>Diciembre 2019</v>
      </c>
    </row>
    <row r="93" spans="5:7" x14ac:dyDescent="0.25">
      <c r="E93" t="s">
        <v>25</v>
      </c>
      <c r="F93">
        <v>2020</v>
      </c>
      <c r="G93" t="str">
        <f t="shared" si="2"/>
        <v>Enero  2020</v>
      </c>
    </row>
    <row r="94" spans="5:7" x14ac:dyDescent="0.25">
      <c r="E94" t="s">
        <v>26</v>
      </c>
      <c r="F94">
        <v>2020</v>
      </c>
      <c r="G94" t="str">
        <f t="shared" si="2"/>
        <v>Febrero 2020</v>
      </c>
    </row>
    <row r="95" spans="5:7" x14ac:dyDescent="0.25">
      <c r="E95" t="s">
        <v>27</v>
      </c>
      <c r="F95">
        <v>2020</v>
      </c>
      <c r="G95" t="str">
        <f t="shared" si="2"/>
        <v>Marzo 2020</v>
      </c>
    </row>
    <row r="96" spans="5:7" x14ac:dyDescent="0.25">
      <c r="E96" t="s">
        <v>28</v>
      </c>
      <c r="F96">
        <v>2020</v>
      </c>
      <c r="G96" t="str">
        <f t="shared" si="2"/>
        <v>Abril 2020</v>
      </c>
    </row>
    <row r="97" spans="5:7" x14ac:dyDescent="0.25">
      <c r="E97" t="s">
        <v>29</v>
      </c>
      <c r="F97">
        <v>2020</v>
      </c>
      <c r="G97" t="str">
        <f t="shared" si="2"/>
        <v>Mayo 2020</v>
      </c>
    </row>
    <row r="98" spans="5:7" x14ac:dyDescent="0.25">
      <c r="E98" t="s">
        <v>30</v>
      </c>
      <c r="F98">
        <v>2020</v>
      </c>
      <c r="G98" t="str">
        <f t="shared" si="2"/>
        <v>Junio 2020</v>
      </c>
    </row>
    <row r="99" spans="5:7" x14ac:dyDescent="0.25">
      <c r="E99" t="s">
        <v>31</v>
      </c>
      <c r="F99">
        <v>2020</v>
      </c>
      <c r="G99" t="str">
        <f t="shared" si="2"/>
        <v>Julio 2020</v>
      </c>
    </row>
    <row r="100" spans="5:7" x14ac:dyDescent="0.25">
      <c r="E100" t="s">
        <v>32</v>
      </c>
      <c r="F100">
        <v>2020</v>
      </c>
      <c r="G100" t="str">
        <f t="shared" si="2"/>
        <v>Agosto 2020</v>
      </c>
    </row>
    <row r="101" spans="5:7" x14ac:dyDescent="0.25">
      <c r="E101" t="s">
        <v>33</v>
      </c>
      <c r="F101">
        <v>2020</v>
      </c>
      <c r="G101" t="str">
        <f t="shared" si="2"/>
        <v>Septiembre 2020</v>
      </c>
    </row>
    <row r="102" spans="5:7" x14ac:dyDescent="0.25">
      <c r="E102" t="s">
        <v>34</v>
      </c>
      <c r="F102">
        <v>2020</v>
      </c>
      <c r="G102" t="str">
        <f t="shared" si="2"/>
        <v>Octubre 2020</v>
      </c>
    </row>
    <row r="103" spans="5:7" x14ac:dyDescent="0.25">
      <c r="E103" t="s">
        <v>35</v>
      </c>
      <c r="F103">
        <v>2020</v>
      </c>
      <c r="G103" t="str">
        <f t="shared" si="2"/>
        <v>Noviembre 2020</v>
      </c>
    </row>
    <row r="104" spans="5:7" x14ac:dyDescent="0.25">
      <c r="E104" t="s">
        <v>36</v>
      </c>
      <c r="F104">
        <v>2020</v>
      </c>
      <c r="G104" t="str">
        <f t="shared" si="2"/>
        <v>Diciembre 2020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-0.249977111117893"/>
  </sheetPr>
  <dimension ref="A3:O12"/>
  <sheetViews>
    <sheetView zoomScale="89" zoomScaleNormal="89" workbookViewId="0">
      <selection activeCell="B11" sqref="B11"/>
    </sheetView>
  </sheetViews>
  <sheetFormatPr baseColWidth="10" defaultColWidth="9.140625" defaultRowHeight="15" x14ac:dyDescent="0.25"/>
  <cols>
    <col min="1" max="1" width="12.7109375" style="42" customWidth="1"/>
    <col min="2" max="2" width="23.5703125" style="61" customWidth="1"/>
    <col min="3" max="3" width="8.140625" customWidth="1"/>
    <col min="4" max="4" width="10.28515625" customWidth="1"/>
    <col min="13" max="13" width="11.28515625" customWidth="1"/>
    <col min="14" max="14" width="10.28515625" customWidth="1"/>
  </cols>
  <sheetData>
    <row r="3" spans="1:15" s="74" customFormat="1" ht="30" x14ac:dyDescent="0.25">
      <c r="A3" s="73" t="s">
        <v>188</v>
      </c>
      <c r="B3" s="73" t="s">
        <v>187</v>
      </c>
      <c r="C3" s="73" t="s">
        <v>179</v>
      </c>
      <c r="D3" s="73" t="s">
        <v>166</v>
      </c>
      <c r="E3" s="73" t="s">
        <v>167</v>
      </c>
      <c r="F3" s="73" t="s">
        <v>168</v>
      </c>
      <c r="G3" s="73" t="s">
        <v>169</v>
      </c>
      <c r="H3" s="73" t="s">
        <v>170</v>
      </c>
      <c r="I3" s="73" t="s">
        <v>180</v>
      </c>
      <c r="J3" s="73" t="s">
        <v>181</v>
      </c>
      <c r="K3" s="73" t="s">
        <v>182</v>
      </c>
      <c r="L3" s="73" t="s">
        <v>183</v>
      </c>
      <c r="M3" s="73" t="s">
        <v>184</v>
      </c>
      <c r="N3" s="73" t="s">
        <v>185</v>
      </c>
    </row>
    <row r="4" spans="1:15" ht="15" customHeight="1" x14ac:dyDescent="0.25">
      <c r="A4" s="112" t="s">
        <v>186</v>
      </c>
      <c r="B4" s="66" t="s">
        <v>176</v>
      </c>
      <c r="C4" s="67" t="str">
        <f>IFERROR(GETPIVOTDATA("Tiempo estipulado",PIVOT!$A$4,"Tipo de Solicitud","Página Web","MES",C3),"")</f>
        <v/>
      </c>
      <c r="D4" s="67">
        <f>IFERROR(GETPIVOTDATA("Tiempo estipulado",PIVOT!$A$4,"Tipo de Solicitud","Página Web","MES",D3),"")</f>
        <v>2</v>
      </c>
      <c r="E4" s="67">
        <f>IFERROR(GETPIVOTDATA("Tiempo estipulado",PIVOT!$A$4,"Tipo de Solicitud","Página Web","MES",E3),"")</f>
        <v>4</v>
      </c>
      <c r="F4" s="67" t="str">
        <f>IFERROR(GETPIVOTDATA("Tiempo estipulado",PIVOT!$A$4,"Tipo de Solicitud","Página Web","MES",F3),"")</f>
        <v/>
      </c>
      <c r="G4" s="67" t="str">
        <f>IFERROR(GETPIVOTDATA("Tiempo estipulado",PIVOT!$A$4,"Tipo de Solicitud","Página Web","MES",G3),"")</f>
        <v/>
      </c>
      <c r="H4" s="67">
        <f>IFERROR(GETPIVOTDATA("Tiempo estipulado",PIVOT!$A$4,"Tipo de Solicitud","Página Web","MES",H3),"")</f>
        <v>2</v>
      </c>
      <c r="I4" s="67" t="str">
        <f>IFERROR(GETPIVOTDATA("Tiempo estipulado",PIVOT!$A$4,"Tipo de Solicitud","Página Web","MES",I3),"")</f>
        <v/>
      </c>
      <c r="J4" s="67" t="str">
        <f>IFERROR(GETPIVOTDATA("Tiempo estipulado",PIVOT!$A$4,"Tipo de Solicitud","Página Web","MES",J3),"")</f>
        <v/>
      </c>
      <c r="K4" s="67" t="str">
        <f>IFERROR(GETPIVOTDATA("Tiempo estipulado",PIVOT!$A$4,"Tipo de Solicitud","Página Web","MES",K3),"")</f>
        <v/>
      </c>
      <c r="L4" s="67" t="str">
        <f>IFERROR(GETPIVOTDATA("Tiempo estipulado",PIVOT!$A$4,"Tipo de Solicitud","Página Web","MES",L3),"")</f>
        <v/>
      </c>
      <c r="M4" s="67" t="str">
        <f>IFERROR(GETPIVOTDATA("Tiempo estipulado",PIVOT!$A$4,"Tipo de Solicitud","Página Web","MES",M3),"")</f>
        <v/>
      </c>
      <c r="N4" s="67" t="str">
        <f>IFERROR(GETPIVOTDATA("Tiempo estipulado",PIVOT!$A$4,"Tipo de Solicitud","Página Web","MES",N3),"")</f>
        <v/>
      </c>
    </row>
    <row r="5" spans="1:15" x14ac:dyDescent="0.25">
      <c r="A5" s="112"/>
      <c r="B5" s="66" t="s">
        <v>199</v>
      </c>
      <c r="C5" s="67" t="str">
        <f>IFERROR(GETPIVOTDATA("Tiempo estipulado",PIVOT!$A$4,"Tipo de Solicitud","Página Web","MES",C3,"Cumplimiento","A TIEMPO"),"")</f>
        <v/>
      </c>
      <c r="D5" s="67">
        <f>IFERROR(GETPIVOTDATA("Tiempo estipulado",PIVOT!$A$4,"Tipo de Solicitud","Página Web","MES",D3,"Cumplimiento","A TIEMPO"),"")</f>
        <v>2</v>
      </c>
      <c r="E5" s="67">
        <f>IFERROR(GETPIVOTDATA("Tiempo estipulado",PIVOT!$A$4,"Tipo de Solicitud","Página Web","MES",E3,"Cumplimiento","A TIEMPO"),"")</f>
        <v>3</v>
      </c>
      <c r="F5" s="67" t="str">
        <f>IFERROR(GETPIVOTDATA("Tiempo estipulado",PIVOT!$A$4,"Tipo de Solicitud","Página Web","MES",F3,"Cumplimiento","A TIEMPO"),"")</f>
        <v/>
      </c>
      <c r="G5" s="67" t="str">
        <f>IFERROR(GETPIVOTDATA("Tiempo estipulado",PIVOT!$A$4,"Tipo de Solicitud","Página Web","MES",G3,"Cumplimiento","A TIEMPO"),"")</f>
        <v/>
      </c>
      <c r="H5" s="67">
        <f>IFERROR(GETPIVOTDATA("Tiempo estipulado",PIVOT!$A$4,"Tipo de Solicitud","Página Web","MES",H3,"Cumplimiento","A TIEMPO"),"")</f>
        <v>2</v>
      </c>
      <c r="I5" s="67" t="str">
        <f>IFERROR(GETPIVOTDATA("Tiempo estipulado",PIVOT!$A$4,"Tipo de Solicitud","Página Web","MES",I3,"Cumplimiento","A TIEMPO"),"")</f>
        <v/>
      </c>
      <c r="J5" s="67" t="str">
        <f>IFERROR(GETPIVOTDATA("Tiempo estipulado",PIVOT!$A$4,"Tipo de Solicitud","Página Web","MES",J3,"Cumplimiento","A TIEMPO"),"")</f>
        <v/>
      </c>
      <c r="K5" s="67" t="str">
        <f>IFERROR(GETPIVOTDATA("Tiempo estipulado",PIVOT!$A$4,"Tipo de Solicitud","Página Web","MES",K3,"Cumplimiento","A TIEMPO"),"")</f>
        <v/>
      </c>
      <c r="L5" s="67" t="str">
        <f>IFERROR(GETPIVOTDATA("Tiempo estipulado",PIVOT!$A$4,"Tipo de Solicitud","Página Web","MES",L3,"Cumplimiento","A TIEMPO"),"")</f>
        <v/>
      </c>
      <c r="M5" s="67" t="str">
        <f>IFERROR(GETPIVOTDATA("Tiempo estipulado",PIVOT!$A$4,"Tipo de Solicitud","Página Web","MES",M3,"Cumplimiento","A TIEMPO"),"")</f>
        <v/>
      </c>
      <c r="N5" s="67" t="str">
        <f>IFERROR(GETPIVOTDATA("Tiempo estipulado",PIVOT!$A$4,"Tipo de Solicitud","Página Web","MES",N3,"Cumplimiento","A TIEMPO"),"")</f>
        <v/>
      </c>
    </row>
    <row r="6" spans="1:15" ht="31.5" x14ac:dyDescent="0.25">
      <c r="A6" s="112"/>
      <c r="B6" s="68" t="s">
        <v>177</v>
      </c>
      <c r="C6" s="69" t="str">
        <f>+IFERROR(C5/C4,"")</f>
        <v/>
      </c>
      <c r="D6" s="69">
        <f>+IFERROR(D5/D4,"")</f>
        <v>1</v>
      </c>
      <c r="E6" s="69">
        <f>+IFERROR(E5/E4,"")</f>
        <v>0.75</v>
      </c>
      <c r="F6" s="69" t="str">
        <f t="shared" ref="F6:N6" si="0">+IFERROR(F5/F4,"")</f>
        <v/>
      </c>
      <c r="G6" s="69" t="str">
        <f t="shared" si="0"/>
        <v/>
      </c>
      <c r="H6" s="69">
        <f t="shared" si="0"/>
        <v>1</v>
      </c>
      <c r="I6" s="69" t="str">
        <f t="shared" si="0"/>
        <v/>
      </c>
      <c r="J6" s="69" t="str">
        <f t="shared" si="0"/>
        <v/>
      </c>
      <c r="K6" s="69" t="str">
        <f t="shared" si="0"/>
        <v/>
      </c>
      <c r="L6" s="69" t="str">
        <f t="shared" si="0"/>
        <v/>
      </c>
      <c r="M6" s="69" t="str">
        <f t="shared" si="0"/>
        <v/>
      </c>
      <c r="N6" s="69" t="str">
        <f t="shared" si="0"/>
        <v/>
      </c>
      <c r="O6" s="62"/>
    </row>
    <row r="7" spans="1:15" ht="15" customHeight="1" x14ac:dyDescent="0.25">
      <c r="A7" s="112" t="s">
        <v>4</v>
      </c>
      <c r="B7" s="66" t="s">
        <v>176</v>
      </c>
      <c r="C7" s="67" t="str">
        <f>IFERROR(GETPIVOTDATA("Tiempo estipulado",PIVOT!$A$4,"Tipo de Solicitud","Base de Datos","MES",C3),"")</f>
        <v/>
      </c>
      <c r="D7" s="67">
        <f>IFERROR(GETPIVOTDATA("Tiempo estipulado",PIVOT!$A$4,"Tipo de Solicitud","Base de Datos","MES",D3),"")</f>
        <v>2</v>
      </c>
      <c r="E7" s="67">
        <f>IFERROR(GETPIVOTDATA("Tiempo estipulado",PIVOT!$A$4,"Tipo de Solicitud","Base de Datos","MES",E3),"")</f>
        <v>3</v>
      </c>
      <c r="F7" s="67">
        <f>IFERROR(GETPIVOTDATA("Tiempo estipulado",PIVOT!$A$4,"Tipo de Solicitud","Base de Datos","MES",F3),"")</f>
        <v>3</v>
      </c>
      <c r="G7" s="67">
        <f>IFERROR(GETPIVOTDATA("Tiempo estipulado",PIVOT!$A$4,"Tipo de Solicitud","Base de Datos","MES",G3),"")</f>
        <v>1</v>
      </c>
      <c r="H7" s="67" t="str">
        <f>IFERROR(GETPIVOTDATA("Tiempo estipulado",PIVOT!$A$4,"Tipo de Solicitud","Base de Datos","MES",H3),"")</f>
        <v/>
      </c>
      <c r="I7" s="67" t="str">
        <f>IFERROR(GETPIVOTDATA("Tiempo estipulado",PIVOT!$A$4,"Tipo de Solicitud","Base de Datos","MES",I3),"")</f>
        <v/>
      </c>
      <c r="J7" s="67" t="str">
        <f>IFERROR(GETPIVOTDATA("Tiempo estipulado",PIVOT!$A$4,"Tipo de Solicitud","Base de Datos","MES",J3),"")</f>
        <v/>
      </c>
      <c r="K7" s="67" t="str">
        <f>IFERROR(GETPIVOTDATA("Tiempo estipulado",PIVOT!$A$4,"Tipo de Solicitud","Base de Datos","MES",K3),"")</f>
        <v/>
      </c>
      <c r="L7" s="67" t="str">
        <f>IFERROR(GETPIVOTDATA("Tiempo estipulado",PIVOT!$A$4,"Tipo de Solicitud","Base de Datos","MES",L3),"")</f>
        <v/>
      </c>
      <c r="M7" s="67" t="str">
        <f>IFERROR(GETPIVOTDATA("Tiempo estipulado",PIVOT!$A$4,"Tipo de Solicitud","Base de Datos","MES",M3),"")</f>
        <v/>
      </c>
      <c r="N7" s="67" t="str">
        <f>IFERROR(GETPIVOTDATA("Tiempo estipulado",PIVOT!$A$4,"Tipo de Solicitud","Base de Datos","MES",N3),"")</f>
        <v/>
      </c>
    </row>
    <row r="8" spans="1:15" ht="30" x14ac:dyDescent="0.25">
      <c r="A8" s="112"/>
      <c r="B8" s="66" t="s">
        <v>178</v>
      </c>
      <c r="C8" s="67" t="str">
        <f>IFERROR(GETPIVOTDATA("Tiempo estipulado",PIVOT!$A$4,"Tipo de Solicitud","Base de Datos","MES",C3,"Cumplimiento","A TIEMPO"),"")</f>
        <v/>
      </c>
      <c r="D8" s="67">
        <f>IFERROR(GETPIVOTDATA("Tiempo estipulado",PIVOT!$A$4,"Tipo de Solicitud","Base de Datos","MES",D3,"Cumplimiento","A TIEMPO"),"")</f>
        <v>2</v>
      </c>
      <c r="E8" s="67">
        <f>IFERROR(GETPIVOTDATA("Tiempo estipulado",PIVOT!$A$4,"Tipo de Solicitud","Base de Datos","MES",E3,"Cumplimiento","A TIEMPO"),"")</f>
        <v>3</v>
      </c>
      <c r="F8" s="67">
        <f>IFERROR(GETPIVOTDATA("Tiempo estipulado",PIVOT!$A$4,"Tipo de Solicitud","Base de Datos","MES",F3,"Cumplimiento","A TIEMPO"),"")</f>
        <v>3</v>
      </c>
      <c r="G8" s="67">
        <f>IFERROR(GETPIVOTDATA("Tiempo estipulado",PIVOT!$A$4,"Tipo de Solicitud","Base de Datos","MES",G3,"Cumplimiento","A TIEMPO"),"")</f>
        <v>1</v>
      </c>
      <c r="H8" s="67" t="str">
        <f>IFERROR(GETPIVOTDATA("Tiempo estipulado",PIVOT!$A$4,"Tipo de Solicitud","Base de Datos","MES",H3,"Cumplimiento","A TIEMPO"),"")</f>
        <v/>
      </c>
      <c r="I8" s="67" t="str">
        <f>IFERROR(GETPIVOTDATA("Tiempo estipulado",PIVOT!$A$4,"Tipo de Solicitud","Base de Datos","MES",I3,"Cumplimiento","A TIEMPO"),"")</f>
        <v/>
      </c>
      <c r="J8" s="67" t="str">
        <f>IFERROR(GETPIVOTDATA("Tiempo estipulado",PIVOT!$A$4,"Tipo de Solicitud","Base de Datos","MES",J3,"Cumplimiento","A TIEMPO"),"")</f>
        <v/>
      </c>
      <c r="K8" s="67" t="str">
        <f>IFERROR(GETPIVOTDATA("Tiempo estipulado",PIVOT!$A$4,"Tipo de Solicitud","Base de Datos","MES",K3,"Cumplimiento","A TIEMPO"),"")</f>
        <v/>
      </c>
      <c r="L8" s="67" t="str">
        <f>IFERROR(GETPIVOTDATA("Tiempo estipulado",PIVOT!$A$4,"Tipo de Solicitud","Base de Datos","MES",L3,"Cumplimiento","A TIEMPO"),"")</f>
        <v/>
      </c>
      <c r="M8" s="67" t="str">
        <f>IFERROR(GETPIVOTDATA("Tiempo estipulado",PIVOT!$A$4,"Tipo de Solicitud","Base de Datos","MES",M3,"Cumplimiento","A TIEMPO"),"")</f>
        <v/>
      </c>
      <c r="N8" s="67" t="str">
        <f>IFERROR(GETPIVOTDATA("Tiempo estipulado",PIVOT!$A$4,"Tipo de Solicitud","Base de Datos","MES",N3,"Cumplimiento","A TIEMPO"),"")</f>
        <v/>
      </c>
    </row>
    <row r="9" spans="1:15" ht="31.5" x14ac:dyDescent="0.25">
      <c r="A9" s="112"/>
      <c r="B9" s="68" t="s">
        <v>177</v>
      </c>
      <c r="C9" s="69" t="str">
        <f>+IFERROR(C8/C7,"")</f>
        <v/>
      </c>
      <c r="D9" s="69">
        <f>+IFERROR(D8/D7,"")</f>
        <v>1</v>
      </c>
      <c r="E9" s="69">
        <f>+IFERROR(E8/E7,"")</f>
        <v>1</v>
      </c>
      <c r="F9" s="69">
        <f t="shared" ref="F9:N9" si="1">+IFERROR(F8/F7,"")</f>
        <v>1</v>
      </c>
      <c r="G9" s="69">
        <f t="shared" si="1"/>
        <v>1</v>
      </c>
      <c r="H9" s="69" t="str">
        <f t="shared" si="1"/>
        <v/>
      </c>
      <c r="I9" s="69" t="str">
        <f t="shared" si="1"/>
        <v/>
      </c>
      <c r="J9" s="69" t="str">
        <f t="shared" si="1"/>
        <v/>
      </c>
      <c r="K9" s="69" t="str">
        <f t="shared" si="1"/>
        <v/>
      </c>
      <c r="L9" s="69" t="str">
        <f t="shared" si="1"/>
        <v/>
      </c>
      <c r="M9" s="69" t="str">
        <f t="shared" si="1"/>
        <v/>
      </c>
      <c r="N9" s="69" t="str">
        <f t="shared" si="1"/>
        <v/>
      </c>
    </row>
    <row r="10" spans="1:15" ht="15" customHeight="1" x14ac:dyDescent="0.25">
      <c r="A10" s="112" t="s">
        <v>5</v>
      </c>
      <c r="B10" s="66" t="s">
        <v>176</v>
      </c>
      <c r="C10" s="67" t="str">
        <f>IFERROR(GETPIVOTDATA("Tiempo estipulado",PIVOT!$A$4,"Tipo de Solicitud","Recursos Humanos","MES",C3),"")</f>
        <v/>
      </c>
      <c r="D10" s="67" t="str">
        <f>IFERROR(GETPIVOTDATA("Tiempo estipulado",PIVOT!$A$4,"Tipo de Solicitud","Recursos Humanos","MES",D3),"")</f>
        <v/>
      </c>
      <c r="E10" s="67" t="str">
        <f>IFERROR(GETPIVOTDATA("Tiempo estipulado",PIVOT!$A$4,"Tipo de Solicitud","Recursos Humanos","MES",E3),"")</f>
        <v/>
      </c>
      <c r="F10" s="67">
        <f>IFERROR(GETPIVOTDATA("Tiempo estipulado",PIVOT!$A$4,"Tipo de Solicitud","Recursos Humanos","MES",F3),"")</f>
        <v>5</v>
      </c>
      <c r="G10" s="67">
        <f>IFERROR(GETPIVOTDATA("Tiempo estipulado",PIVOT!$A$4,"Tipo de Solicitud","Recursos Humanos","MES",G3),"")</f>
        <v>1</v>
      </c>
      <c r="H10" s="67">
        <f>IFERROR(GETPIVOTDATA("Tiempo estipulado",PIVOT!$A$4,"Tipo de Solicitud","Recursos Humanos","MES",H3),"")</f>
        <v>1</v>
      </c>
      <c r="I10" s="67">
        <f>IFERROR(GETPIVOTDATA("Tiempo estipulado",PIVOT!$A$4,"Tipo de Solicitud","Recursos Humanos","MES",I3),"")</f>
        <v>2</v>
      </c>
      <c r="J10" s="67">
        <f>IFERROR(GETPIVOTDATA("Tiempo estipulado",PIVOT!$A$4,"Tipo de Solicitud","Recursos Humanos","MES",J3),"")</f>
        <v>1</v>
      </c>
      <c r="K10" s="67" t="str">
        <f>IFERROR(GETPIVOTDATA("Tiempo estipulado",PIVOT!$A$4,"Tipo de Solicitud","Recursos Humanos","MES",K3),"")</f>
        <v/>
      </c>
      <c r="L10" s="67" t="str">
        <f>IFERROR(GETPIVOTDATA("Tiempo estipulado",PIVOT!$A$4,"Tipo de Solicitud","Recursos Humanos","MES",L3),"")</f>
        <v/>
      </c>
      <c r="M10" s="67" t="str">
        <f>IFERROR(GETPIVOTDATA("Tiempo estipulado",PIVOT!$A$4,"Tipo de Solicitud","Recursos Humanos","MES",M3),"")</f>
        <v/>
      </c>
      <c r="N10" s="67" t="str">
        <f>IFERROR(GETPIVOTDATA("Tiempo estipulado",PIVOT!$A$4,"Tipo de Solicitud","Recursos Humanos","MES",N3),"")</f>
        <v/>
      </c>
    </row>
    <row r="11" spans="1:15" x14ac:dyDescent="0.25">
      <c r="A11" s="112"/>
      <c r="B11" s="66" t="s">
        <v>200</v>
      </c>
      <c r="C11" s="67" t="str">
        <f>IFERROR(+GETPIVOTDATA("Tiempo estipulado",PIVOT!$A$4,"Tipo de Solicitud","Recursos Humanos","MES",C3,"Cumplimiento","A TIEMPO"),"")</f>
        <v/>
      </c>
      <c r="D11" s="67" t="str">
        <f>IFERROR(+GETPIVOTDATA("Tiempo estipulado",PIVOT!$A$4,"Tipo de Solicitud","Recursos Humanos","MES",D3,"Cumplimiento","A TIEMPO"),"")</f>
        <v/>
      </c>
      <c r="E11" s="67" t="str">
        <f>IFERROR(+GETPIVOTDATA("Tiempo estipulado",PIVOT!$A$4,"Tipo de Solicitud","Recursos Humanos","MES",E3,"Cumplimiento","A TIEMPO"),"")</f>
        <v/>
      </c>
      <c r="F11" s="67">
        <f>IFERROR(+GETPIVOTDATA("Tiempo estipulado",PIVOT!$A$4,"Tipo de Solicitud","Recursos Humanos","MES",F3,"Cumplimiento","A TIEMPO"),"")</f>
        <v>4</v>
      </c>
      <c r="G11" s="67">
        <f>IFERROR(+GETPIVOTDATA("Tiempo estipulado",PIVOT!$A$4,"Tipo de Solicitud","Recursos Humanos","MES",G3,"Cumplimiento","A TIEMPO"),"")</f>
        <v>1</v>
      </c>
      <c r="H11" s="67">
        <f>IFERROR(+GETPIVOTDATA("Tiempo estipulado",PIVOT!$A$4,"Tipo de Solicitud","Recursos Humanos","MES",H3,"Cumplimiento","A TIEMPO"),"")</f>
        <v>1</v>
      </c>
      <c r="I11" s="67">
        <f>IFERROR(+GETPIVOTDATA("Tiempo estipulado",PIVOT!$A$4,"Tipo de Solicitud","Recursos Humanos","MES",I3,"Cumplimiento","A TIEMPO"),"")</f>
        <v>2</v>
      </c>
      <c r="J11" s="67">
        <f>IFERROR(+GETPIVOTDATA("Tiempo estipulado",PIVOT!$A$4,"Tipo de Solicitud","Recursos Humanos","MES",J3,"Cumplimiento","A TIEMPO"),"")</f>
        <v>1</v>
      </c>
      <c r="K11" s="67" t="str">
        <f>IFERROR(+GETPIVOTDATA("Tiempo estipulado",PIVOT!$A$4,"Tipo de Solicitud","Recursos Humanos","MES",K3,"Cumplimiento","A TIEMPO"),"")</f>
        <v/>
      </c>
      <c r="L11" s="67" t="str">
        <f>IFERROR(+GETPIVOTDATA("Tiempo estipulado",PIVOT!$A$4,"Tipo de Solicitud","Recursos Humanos","MES",L3,"Cumplimiento","A TIEMPO"),"")</f>
        <v/>
      </c>
      <c r="M11" s="67" t="str">
        <f>IFERROR(+GETPIVOTDATA("Tiempo estipulado",PIVOT!$A$4,"Tipo de Solicitud","Recursos Humanos","MES",M3,"Cumplimiento","A TIEMPO"),"")</f>
        <v/>
      </c>
      <c r="N11" s="67" t="str">
        <f>IFERROR(+GETPIVOTDATA("Tiempo estipulado",PIVOT!$A$4,"Tipo de Solicitud","Recursos Humanos","MES",N3,"Cumplimiento","A TIEMPO"),"")</f>
        <v/>
      </c>
    </row>
    <row r="12" spans="1:15" ht="31.5" x14ac:dyDescent="0.25">
      <c r="A12" s="112"/>
      <c r="B12" s="70" t="s">
        <v>177</v>
      </c>
      <c r="C12" s="71" t="str">
        <f>+IFERROR(C11/C10,"")</f>
        <v/>
      </c>
      <c r="D12" s="71" t="str">
        <f>+IFERROR(D11/D10,"")</f>
        <v/>
      </c>
      <c r="E12" s="71" t="str">
        <f>+IFERROR(E11/E10,"")</f>
        <v/>
      </c>
      <c r="F12" s="71">
        <f t="shared" ref="F12:N12" si="2">+IFERROR(F11/F10,"")</f>
        <v>0.8</v>
      </c>
      <c r="G12" s="71">
        <f t="shared" si="2"/>
        <v>1</v>
      </c>
      <c r="H12" s="71">
        <f t="shared" si="2"/>
        <v>1</v>
      </c>
      <c r="I12" s="71">
        <f t="shared" si="2"/>
        <v>1</v>
      </c>
      <c r="J12" s="71">
        <f t="shared" si="2"/>
        <v>1</v>
      </c>
      <c r="K12" s="71" t="str">
        <f t="shared" si="2"/>
        <v/>
      </c>
      <c r="L12" s="71" t="str">
        <f t="shared" si="2"/>
        <v/>
      </c>
      <c r="M12" s="71" t="str">
        <f t="shared" si="2"/>
        <v/>
      </c>
      <c r="N12" s="71" t="str">
        <f t="shared" si="2"/>
        <v/>
      </c>
    </row>
  </sheetData>
  <mergeCells count="3">
    <mergeCell ref="A4:A6"/>
    <mergeCell ref="A7:A9"/>
    <mergeCell ref="A10:A1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3:H31"/>
  <sheetViews>
    <sheetView workbookViewId="0">
      <selection activeCell="B23" sqref="B23"/>
    </sheetView>
  </sheetViews>
  <sheetFormatPr baseColWidth="10" defaultColWidth="9.140625" defaultRowHeight="15" x14ac:dyDescent="0.25"/>
  <cols>
    <col min="1" max="1" width="25.85546875" bestFit="1" customWidth="1"/>
    <col min="2" max="2" width="22.42578125" bestFit="1" customWidth="1"/>
    <col min="3" max="3" width="10.28515625" customWidth="1"/>
    <col min="4" max="4" width="8.5703125" customWidth="1"/>
    <col min="5" max="5" width="14.5703125" bestFit="1" customWidth="1"/>
    <col min="6" max="6" width="19" bestFit="1" customWidth="1"/>
    <col min="7" max="7" width="22.140625" bestFit="1" customWidth="1"/>
    <col min="8" max="8" width="12.5703125" bestFit="1" customWidth="1"/>
    <col min="9" max="9" width="19.140625" customWidth="1"/>
    <col min="10" max="10" width="14.5703125" customWidth="1"/>
    <col min="11" max="11" width="13.28515625" customWidth="1"/>
    <col min="12" max="12" width="22.28515625" customWidth="1"/>
    <col min="13" max="13" width="11.28515625" customWidth="1"/>
    <col min="14" max="14" width="30" bestFit="1" customWidth="1"/>
    <col min="15" max="15" width="31.140625" bestFit="1" customWidth="1"/>
    <col min="16" max="16" width="24.85546875" bestFit="1" customWidth="1"/>
  </cols>
  <sheetData>
    <row r="3" spans="1:8" x14ac:dyDescent="0.25">
      <c r="A3" s="5" t="s">
        <v>16</v>
      </c>
      <c r="B3" s="5" t="s">
        <v>206</v>
      </c>
    </row>
    <row r="4" spans="1:8" x14ac:dyDescent="0.25">
      <c r="B4" t="s">
        <v>75</v>
      </c>
      <c r="E4" t="s">
        <v>207</v>
      </c>
      <c r="F4" t="s">
        <v>76</v>
      </c>
      <c r="G4" t="s">
        <v>208</v>
      </c>
      <c r="H4" t="s">
        <v>209</v>
      </c>
    </row>
    <row r="5" spans="1:8" x14ac:dyDescent="0.25">
      <c r="A5" s="5" t="s">
        <v>210</v>
      </c>
      <c r="B5" t="s">
        <v>11</v>
      </c>
      <c r="C5" t="s">
        <v>10</v>
      </c>
      <c r="D5" t="s">
        <v>24</v>
      </c>
      <c r="F5" t="s">
        <v>11</v>
      </c>
    </row>
    <row r="6" spans="1:8" x14ac:dyDescent="0.25">
      <c r="A6" s="51" t="s">
        <v>166</v>
      </c>
      <c r="B6" s="113"/>
      <c r="C6" s="113"/>
      <c r="D6" s="113"/>
      <c r="E6" s="113"/>
      <c r="F6" s="113"/>
      <c r="G6" s="113"/>
      <c r="H6" s="113"/>
    </row>
    <row r="7" spans="1:8" x14ac:dyDescent="0.25">
      <c r="A7" s="18"/>
      <c r="B7" s="113"/>
      <c r="C7" s="113">
        <v>1</v>
      </c>
      <c r="D7" s="113"/>
      <c r="E7" s="113">
        <v>1</v>
      </c>
      <c r="F7" s="113"/>
      <c r="G7" s="113"/>
      <c r="H7" s="113">
        <v>1</v>
      </c>
    </row>
    <row r="8" spans="1:8" x14ac:dyDescent="0.25">
      <c r="A8" s="18" t="s">
        <v>161</v>
      </c>
      <c r="B8" s="113">
        <v>4</v>
      </c>
      <c r="C8" s="113"/>
      <c r="D8" s="113"/>
      <c r="E8" s="113">
        <v>4</v>
      </c>
      <c r="F8" s="113"/>
      <c r="G8" s="113"/>
      <c r="H8" s="113">
        <v>4</v>
      </c>
    </row>
    <row r="9" spans="1:8" x14ac:dyDescent="0.25">
      <c r="A9" s="51" t="s">
        <v>211</v>
      </c>
      <c r="B9" s="113">
        <v>4</v>
      </c>
      <c r="C9" s="113">
        <v>1</v>
      </c>
      <c r="D9" s="113"/>
      <c r="E9" s="113">
        <v>5</v>
      </c>
      <c r="F9" s="113"/>
      <c r="G9" s="113"/>
      <c r="H9" s="113">
        <v>5</v>
      </c>
    </row>
    <row r="10" spans="1:8" x14ac:dyDescent="0.25">
      <c r="A10" s="51" t="s">
        <v>167</v>
      </c>
      <c r="B10" s="113"/>
      <c r="C10" s="113"/>
      <c r="D10" s="113"/>
      <c r="E10" s="113"/>
      <c r="F10" s="113"/>
      <c r="G10" s="113"/>
      <c r="H10" s="113"/>
    </row>
    <row r="11" spans="1:8" x14ac:dyDescent="0.25">
      <c r="A11" s="18"/>
      <c r="B11" s="113"/>
      <c r="C11" s="113"/>
      <c r="D11" s="113">
        <v>1</v>
      </c>
      <c r="E11" s="113">
        <v>1</v>
      </c>
      <c r="F11" s="113"/>
      <c r="G11" s="113"/>
      <c r="H11" s="113">
        <v>1</v>
      </c>
    </row>
    <row r="12" spans="1:8" x14ac:dyDescent="0.25">
      <c r="A12" s="18" t="s">
        <v>161</v>
      </c>
      <c r="B12" s="113">
        <v>6</v>
      </c>
      <c r="C12" s="113"/>
      <c r="D12" s="113"/>
      <c r="E12" s="113">
        <v>6</v>
      </c>
      <c r="F12" s="113">
        <v>1</v>
      </c>
      <c r="G12" s="113">
        <v>1</v>
      </c>
      <c r="H12" s="113">
        <v>7</v>
      </c>
    </row>
    <row r="13" spans="1:8" x14ac:dyDescent="0.25">
      <c r="A13" s="51" t="s">
        <v>212</v>
      </c>
      <c r="B13" s="113">
        <v>6</v>
      </c>
      <c r="C13" s="113"/>
      <c r="D13" s="113">
        <v>1</v>
      </c>
      <c r="E13" s="113">
        <v>7</v>
      </c>
      <c r="F13" s="113">
        <v>1</v>
      </c>
      <c r="G13" s="113">
        <v>1</v>
      </c>
      <c r="H13" s="113">
        <v>8</v>
      </c>
    </row>
    <row r="14" spans="1:8" x14ac:dyDescent="0.25">
      <c r="A14" s="51" t="s">
        <v>168</v>
      </c>
      <c r="B14" s="113"/>
      <c r="C14" s="113"/>
      <c r="D14" s="113"/>
      <c r="E14" s="113"/>
      <c r="F14" s="113"/>
      <c r="G14" s="113"/>
      <c r="H14" s="113"/>
    </row>
    <row r="15" spans="1:8" x14ac:dyDescent="0.25">
      <c r="A15" s="18"/>
      <c r="B15" s="113"/>
      <c r="C15" s="113">
        <v>4</v>
      </c>
      <c r="D15" s="113">
        <v>1</v>
      </c>
      <c r="E15" s="113">
        <v>5</v>
      </c>
      <c r="F15" s="113"/>
      <c r="G15" s="113"/>
      <c r="H15" s="113">
        <v>5</v>
      </c>
    </row>
    <row r="16" spans="1:8" x14ac:dyDescent="0.25">
      <c r="A16" s="18" t="s">
        <v>161</v>
      </c>
      <c r="B16" s="113">
        <v>7</v>
      </c>
      <c r="C16" s="113"/>
      <c r="D16" s="113"/>
      <c r="E16" s="113">
        <v>7</v>
      </c>
      <c r="F16" s="113">
        <v>1</v>
      </c>
      <c r="G16" s="113">
        <v>1</v>
      </c>
      <c r="H16" s="113">
        <v>8</v>
      </c>
    </row>
    <row r="17" spans="1:8" x14ac:dyDescent="0.25">
      <c r="A17" s="51" t="s">
        <v>213</v>
      </c>
      <c r="B17" s="113">
        <v>7</v>
      </c>
      <c r="C17" s="113">
        <v>4</v>
      </c>
      <c r="D17" s="113">
        <v>1</v>
      </c>
      <c r="E17" s="113">
        <v>12</v>
      </c>
      <c r="F17" s="113">
        <v>1</v>
      </c>
      <c r="G17" s="113">
        <v>1</v>
      </c>
      <c r="H17" s="113">
        <v>13</v>
      </c>
    </row>
    <row r="18" spans="1:8" x14ac:dyDescent="0.25">
      <c r="A18" s="51" t="s">
        <v>169</v>
      </c>
      <c r="B18" s="113"/>
      <c r="C18" s="113"/>
      <c r="D18" s="113"/>
      <c r="E18" s="113"/>
      <c r="F18" s="113"/>
      <c r="G18" s="113"/>
      <c r="H18" s="113"/>
    </row>
    <row r="19" spans="1:8" x14ac:dyDescent="0.25">
      <c r="A19" s="18"/>
      <c r="B19" s="113"/>
      <c r="C19" s="113"/>
      <c r="D19" s="113">
        <v>1</v>
      </c>
      <c r="E19" s="113">
        <v>1</v>
      </c>
      <c r="F19" s="113"/>
      <c r="G19" s="113"/>
      <c r="H19" s="113">
        <v>1</v>
      </c>
    </row>
    <row r="20" spans="1:8" x14ac:dyDescent="0.25">
      <c r="A20" s="18" t="s">
        <v>161</v>
      </c>
      <c r="B20" s="113">
        <v>2</v>
      </c>
      <c r="C20" s="113"/>
      <c r="D20" s="113"/>
      <c r="E20" s="113">
        <v>2</v>
      </c>
      <c r="F20" s="113"/>
      <c r="G20" s="113"/>
      <c r="H20" s="113">
        <v>2</v>
      </c>
    </row>
    <row r="21" spans="1:8" x14ac:dyDescent="0.25">
      <c r="A21" s="51" t="s">
        <v>214</v>
      </c>
      <c r="B21" s="113">
        <v>2</v>
      </c>
      <c r="C21" s="113"/>
      <c r="D21" s="113">
        <v>1</v>
      </c>
      <c r="E21" s="113">
        <v>3</v>
      </c>
      <c r="F21" s="113"/>
      <c r="G21" s="113"/>
      <c r="H21" s="113">
        <v>3</v>
      </c>
    </row>
    <row r="22" spans="1:8" x14ac:dyDescent="0.25">
      <c r="A22" s="51" t="s">
        <v>170</v>
      </c>
      <c r="B22" s="113"/>
      <c r="C22" s="113"/>
      <c r="D22" s="113"/>
      <c r="E22" s="113"/>
      <c r="F22" s="113"/>
      <c r="G22" s="113"/>
      <c r="H22" s="113"/>
    </row>
    <row r="23" spans="1:8" x14ac:dyDescent="0.25">
      <c r="A23" s="18" t="s">
        <v>161</v>
      </c>
      <c r="B23" s="113">
        <v>3</v>
      </c>
      <c r="C23" s="113"/>
      <c r="D23" s="113"/>
      <c r="E23" s="113">
        <v>3</v>
      </c>
      <c r="F23" s="113"/>
      <c r="G23" s="113"/>
      <c r="H23" s="113">
        <v>3</v>
      </c>
    </row>
    <row r="24" spans="1:8" x14ac:dyDescent="0.25">
      <c r="A24" s="51" t="s">
        <v>215</v>
      </c>
      <c r="B24" s="113">
        <v>3</v>
      </c>
      <c r="C24" s="113"/>
      <c r="D24" s="113"/>
      <c r="E24" s="113">
        <v>3</v>
      </c>
      <c r="F24" s="113"/>
      <c r="G24" s="113"/>
      <c r="H24" s="113">
        <v>3</v>
      </c>
    </row>
    <row r="25" spans="1:8" x14ac:dyDescent="0.25">
      <c r="A25" s="51" t="s">
        <v>180</v>
      </c>
      <c r="B25" s="113"/>
      <c r="C25" s="113"/>
      <c r="D25" s="113"/>
      <c r="E25" s="113"/>
      <c r="F25" s="113"/>
      <c r="G25" s="113"/>
      <c r="H25" s="113"/>
    </row>
    <row r="26" spans="1:8" x14ac:dyDescent="0.25">
      <c r="A26" s="18" t="s">
        <v>161</v>
      </c>
      <c r="B26" s="113">
        <v>2</v>
      </c>
      <c r="C26" s="113"/>
      <c r="D26" s="113"/>
      <c r="E26" s="113">
        <v>2</v>
      </c>
      <c r="F26" s="113"/>
      <c r="G26" s="113"/>
      <c r="H26" s="113">
        <v>2</v>
      </c>
    </row>
    <row r="27" spans="1:8" x14ac:dyDescent="0.25">
      <c r="A27" s="51" t="s">
        <v>216</v>
      </c>
      <c r="B27" s="113">
        <v>2</v>
      </c>
      <c r="C27" s="113"/>
      <c r="D27" s="113"/>
      <c r="E27" s="113">
        <v>2</v>
      </c>
      <c r="F27" s="113"/>
      <c r="G27" s="113"/>
      <c r="H27" s="113">
        <v>2</v>
      </c>
    </row>
    <row r="28" spans="1:8" x14ac:dyDescent="0.25">
      <c r="A28" s="51" t="s">
        <v>181</v>
      </c>
      <c r="B28" s="113"/>
      <c r="C28" s="113"/>
      <c r="D28" s="113"/>
      <c r="E28" s="113"/>
      <c r="F28" s="113"/>
      <c r="G28" s="113"/>
      <c r="H28" s="113"/>
    </row>
    <row r="29" spans="1:8" x14ac:dyDescent="0.25">
      <c r="A29" s="18" t="s">
        <v>161</v>
      </c>
      <c r="B29" s="113">
        <v>1</v>
      </c>
      <c r="C29" s="113"/>
      <c r="D29" s="113"/>
      <c r="E29" s="113">
        <v>1</v>
      </c>
      <c r="F29" s="113"/>
      <c r="G29" s="113"/>
      <c r="H29" s="113">
        <v>1</v>
      </c>
    </row>
    <row r="30" spans="1:8" x14ac:dyDescent="0.25">
      <c r="A30" s="51" t="s">
        <v>217</v>
      </c>
      <c r="B30" s="113">
        <v>1</v>
      </c>
      <c r="C30" s="113"/>
      <c r="D30" s="113"/>
      <c r="E30" s="113">
        <v>1</v>
      </c>
      <c r="F30" s="113"/>
      <c r="G30" s="113"/>
      <c r="H30" s="113">
        <v>1</v>
      </c>
    </row>
    <row r="31" spans="1:8" x14ac:dyDescent="0.25">
      <c r="A31" s="51" t="s">
        <v>209</v>
      </c>
      <c r="B31" s="113">
        <v>25</v>
      </c>
      <c r="C31" s="113">
        <v>5</v>
      </c>
      <c r="D31" s="113">
        <v>3</v>
      </c>
      <c r="E31" s="113">
        <v>33</v>
      </c>
      <c r="F31" s="113">
        <v>2</v>
      </c>
      <c r="G31" s="113">
        <v>2</v>
      </c>
      <c r="H31" s="113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4:D56"/>
  <sheetViews>
    <sheetView workbookViewId="0">
      <selection activeCell="B23" sqref="B23"/>
    </sheetView>
  </sheetViews>
  <sheetFormatPr baseColWidth="10" defaultColWidth="9.140625" defaultRowHeight="15" x14ac:dyDescent="0.25"/>
  <cols>
    <col min="1" max="1" width="25.85546875" bestFit="1" customWidth="1"/>
    <col min="2" max="2" width="22.42578125" bestFit="1" customWidth="1"/>
    <col min="3" max="3" width="17.140625" bestFit="1" customWidth="1"/>
    <col min="4" max="4" width="12.5703125" bestFit="1" customWidth="1"/>
    <col min="5" max="6" width="11.28515625" customWidth="1"/>
    <col min="7" max="7" width="12.140625" customWidth="1"/>
    <col min="8" max="8" width="15.28515625" customWidth="1"/>
    <col min="9" max="9" width="11.28515625" customWidth="1"/>
    <col min="10" max="10" width="10.28515625" bestFit="1" customWidth="1"/>
    <col min="11" max="11" width="18.42578125" bestFit="1" customWidth="1"/>
    <col min="12" max="12" width="11.28515625" bestFit="1" customWidth="1"/>
  </cols>
  <sheetData>
    <row r="4" spans="1:4" x14ac:dyDescent="0.25">
      <c r="A4" s="5" t="s">
        <v>16</v>
      </c>
      <c r="B4" s="5" t="s">
        <v>206</v>
      </c>
    </row>
    <row r="5" spans="1:4" x14ac:dyDescent="0.25">
      <c r="A5" s="5" t="s">
        <v>210</v>
      </c>
      <c r="B5" t="s">
        <v>75</v>
      </c>
      <c r="C5" t="s">
        <v>76</v>
      </c>
      <c r="D5" t="s">
        <v>209</v>
      </c>
    </row>
    <row r="6" spans="1:4" x14ac:dyDescent="0.25">
      <c r="A6" s="51" t="s">
        <v>166</v>
      </c>
      <c r="B6" s="113"/>
      <c r="C6" s="113"/>
      <c r="D6" s="113"/>
    </row>
    <row r="7" spans="1:4" x14ac:dyDescent="0.25">
      <c r="A7" s="18" t="s">
        <v>6</v>
      </c>
      <c r="B7" s="113"/>
      <c r="C7" s="113"/>
      <c r="D7" s="113"/>
    </row>
    <row r="8" spans="1:4" x14ac:dyDescent="0.25">
      <c r="A8" s="52" t="s">
        <v>11</v>
      </c>
      <c r="B8" s="113">
        <v>2</v>
      </c>
      <c r="C8" s="113"/>
      <c r="D8" s="113">
        <v>2</v>
      </c>
    </row>
    <row r="9" spans="1:4" x14ac:dyDescent="0.25">
      <c r="A9" s="18" t="s">
        <v>218</v>
      </c>
      <c r="B9" s="113">
        <v>2</v>
      </c>
      <c r="C9" s="113"/>
      <c r="D9" s="113">
        <v>2</v>
      </c>
    </row>
    <row r="10" spans="1:4" x14ac:dyDescent="0.25">
      <c r="A10" s="18" t="s">
        <v>4</v>
      </c>
      <c r="B10" s="113"/>
      <c r="C10" s="113"/>
      <c r="D10" s="113"/>
    </row>
    <row r="11" spans="1:4" x14ac:dyDescent="0.25">
      <c r="A11" s="52" t="s">
        <v>11</v>
      </c>
      <c r="B11" s="113">
        <v>2</v>
      </c>
      <c r="C11" s="113"/>
      <c r="D11" s="113">
        <v>2</v>
      </c>
    </row>
    <row r="12" spans="1:4" x14ac:dyDescent="0.25">
      <c r="A12" s="18" t="s">
        <v>219</v>
      </c>
      <c r="B12" s="113">
        <v>2</v>
      </c>
      <c r="C12" s="113"/>
      <c r="D12" s="113">
        <v>2</v>
      </c>
    </row>
    <row r="13" spans="1:4" x14ac:dyDescent="0.25">
      <c r="A13" s="51" t="s">
        <v>211</v>
      </c>
      <c r="B13" s="113">
        <v>4</v>
      </c>
      <c r="C13" s="113"/>
      <c r="D13" s="113">
        <v>4</v>
      </c>
    </row>
    <row r="14" spans="1:4" x14ac:dyDescent="0.25">
      <c r="A14" s="51" t="s">
        <v>167</v>
      </c>
      <c r="B14" s="113"/>
      <c r="C14" s="113"/>
      <c r="D14" s="113"/>
    </row>
    <row r="15" spans="1:4" x14ac:dyDescent="0.25">
      <c r="A15" s="18" t="s">
        <v>6</v>
      </c>
      <c r="B15" s="113"/>
      <c r="C15" s="113"/>
      <c r="D15" s="113"/>
    </row>
    <row r="16" spans="1:4" x14ac:dyDescent="0.25">
      <c r="A16" s="52" t="s">
        <v>11</v>
      </c>
      <c r="B16" s="113">
        <v>3</v>
      </c>
      <c r="C16" s="113">
        <v>1</v>
      </c>
      <c r="D16" s="113">
        <v>4</v>
      </c>
    </row>
    <row r="17" spans="1:4" x14ac:dyDescent="0.25">
      <c r="A17" s="18" t="s">
        <v>218</v>
      </c>
      <c r="B17" s="113">
        <v>3</v>
      </c>
      <c r="C17" s="113">
        <v>1</v>
      </c>
      <c r="D17" s="113">
        <v>4</v>
      </c>
    </row>
    <row r="18" spans="1:4" x14ac:dyDescent="0.25">
      <c r="A18" s="18" t="s">
        <v>4</v>
      </c>
      <c r="B18" s="113"/>
      <c r="C18" s="113"/>
      <c r="D18" s="113"/>
    </row>
    <row r="19" spans="1:4" x14ac:dyDescent="0.25">
      <c r="A19" s="52" t="s">
        <v>11</v>
      </c>
      <c r="B19" s="113">
        <v>3</v>
      </c>
      <c r="C19" s="113"/>
      <c r="D19" s="113">
        <v>3</v>
      </c>
    </row>
    <row r="20" spans="1:4" x14ac:dyDescent="0.25">
      <c r="A20" s="18" t="s">
        <v>219</v>
      </c>
      <c r="B20" s="113">
        <v>3</v>
      </c>
      <c r="C20" s="113"/>
      <c r="D20" s="113">
        <v>3</v>
      </c>
    </row>
    <row r="21" spans="1:4" x14ac:dyDescent="0.25">
      <c r="A21" s="51" t="s">
        <v>212</v>
      </c>
      <c r="B21" s="113">
        <v>6</v>
      </c>
      <c r="C21" s="113">
        <v>1</v>
      </c>
      <c r="D21" s="113">
        <v>7</v>
      </c>
    </row>
    <row r="22" spans="1:4" x14ac:dyDescent="0.25">
      <c r="A22" s="51" t="s">
        <v>168</v>
      </c>
      <c r="B22" s="113"/>
      <c r="C22" s="113"/>
      <c r="D22" s="113"/>
    </row>
    <row r="23" spans="1:4" x14ac:dyDescent="0.25">
      <c r="A23" s="18" t="s">
        <v>5</v>
      </c>
      <c r="B23" s="113"/>
      <c r="C23" s="113"/>
      <c r="D23" s="113"/>
    </row>
    <row r="24" spans="1:4" x14ac:dyDescent="0.25">
      <c r="A24" s="52" t="s">
        <v>11</v>
      </c>
      <c r="B24" s="113">
        <v>4</v>
      </c>
      <c r="C24" s="113">
        <v>1</v>
      </c>
      <c r="D24" s="113">
        <v>5</v>
      </c>
    </row>
    <row r="25" spans="1:4" x14ac:dyDescent="0.25">
      <c r="A25" s="18" t="s">
        <v>220</v>
      </c>
      <c r="B25" s="113">
        <v>4</v>
      </c>
      <c r="C25" s="113">
        <v>1</v>
      </c>
      <c r="D25" s="113">
        <v>5</v>
      </c>
    </row>
    <row r="26" spans="1:4" x14ac:dyDescent="0.25">
      <c r="A26" s="18" t="s">
        <v>4</v>
      </c>
      <c r="B26" s="113"/>
      <c r="C26" s="113"/>
      <c r="D26" s="113"/>
    </row>
    <row r="27" spans="1:4" x14ac:dyDescent="0.25">
      <c r="A27" s="52" t="s">
        <v>11</v>
      </c>
      <c r="B27" s="113">
        <v>3</v>
      </c>
      <c r="C27" s="113"/>
      <c r="D27" s="113">
        <v>3</v>
      </c>
    </row>
    <row r="28" spans="1:4" x14ac:dyDescent="0.25">
      <c r="A28" s="18" t="s">
        <v>219</v>
      </c>
      <c r="B28" s="113">
        <v>3</v>
      </c>
      <c r="C28" s="113"/>
      <c r="D28" s="113">
        <v>3</v>
      </c>
    </row>
    <row r="29" spans="1:4" x14ac:dyDescent="0.25">
      <c r="A29" s="51" t="s">
        <v>213</v>
      </c>
      <c r="B29" s="113">
        <v>7</v>
      </c>
      <c r="C29" s="113">
        <v>1</v>
      </c>
      <c r="D29" s="113">
        <v>8</v>
      </c>
    </row>
    <row r="30" spans="1:4" x14ac:dyDescent="0.25">
      <c r="A30" s="51" t="s">
        <v>169</v>
      </c>
      <c r="B30" s="113"/>
      <c r="C30" s="113"/>
      <c r="D30" s="113"/>
    </row>
    <row r="31" spans="1:4" x14ac:dyDescent="0.25">
      <c r="A31" s="18" t="s">
        <v>5</v>
      </c>
      <c r="B31" s="113"/>
      <c r="C31" s="113"/>
      <c r="D31" s="113"/>
    </row>
    <row r="32" spans="1:4" x14ac:dyDescent="0.25">
      <c r="A32" s="52" t="s">
        <v>11</v>
      </c>
      <c r="B32" s="113">
        <v>1</v>
      </c>
      <c r="C32" s="113"/>
      <c r="D32" s="113">
        <v>1</v>
      </c>
    </row>
    <row r="33" spans="1:4" x14ac:dyDescent="0.25">
      <c r="A33" s="18" t="s">
        <v>220</v>
      </c>
      <c r="B33" s="113">
        <v>1</v>
      </c>
      <c r="C33" s="113"/>
      <c r="D33" s="113">
        <v>1</v>
      </c>
    </row>
    <row r="34" spans="1:4" x14ac:dyDescent="0.25">
      <c r="A34" s="18" t="s">
        <v>4</v>
      </c>
      <c r="B34" s="113"/>
      <c r="C34" s="113"/>
      <c r="D34" s="113"/>
    </row>
    <row r="35" spans="1:4" x14ac:dyDescent="0.25">
      <c r="A35" s="52" t="s">
        <v>11</v>
      </c>
      <c r="B35" s="113">
        <v>1</v>
      </c>
      <c r="C35" s="113"/>
      <c r="D35" s="113">
        <v>1</v>
      </c>
    </row>
    <row r="36" spans="1:4" x14ac:dyDescent="0.25">
      <c r="A36" s="18" t="s">
        <v>219</v>
      </c>
      <c r="B36" s="113">
        <v>1</v>
      </c>
      <c r="C36" s="113"/>
      <c r="D36" s="113">
        <v>1</v>
      </c>
    </row>
    <row r="37" spans="1:4" x14ac:dyDescent="0.25">
      <c r="A37" s="51" t="s">
        <v>214</v>
      </c>
      <c r="B37" s="113">
        <v>2</v>
      </c>
      <c r="C37" s="113"/>
      <c r="D37" s="113">
        <v>2</v>
      </c>
    </row>
    <row r="38" spans="1:4" x14ac:dyDescent="0.25">
      <c r="A38" s="51" t="s">
        <v>170</v>
      </c>
      <c r="B38" s="113"/>
      <c r="C38" s="113"/>
      <c r="D38" s="113"/>
    </row>
    <row r="39" spans="1:4" x14ac:dyDescent="0.25">
      <c r="A39" s="18" t="s">
        <v>5</v>
      </c>
      <c r="B39" s="113"/>
      <c r="C39" s="113"/>
      <c r="D39" s="113"/>
    </row>
    <row r="40" spans="1:4" x14ac:dyDescent="0.25">
      <c r="A40" s="52" t="s">
        <v>11</v>
      </c>
      <c r="B40" s="113">
        <v>1</v>
      </c>
      <c r="C40" s="113"/>
      <c r="D40" s="113">
        <v>1</v>
      </c>
    </row>
    <row r="41" spans="1:4" x14ac:dyDescent="0.25">
      <c r="A41" s="18" t="s">
        <v>220</v>
      </c>
      <c r="B41" s="113">
        <v>1</v>
      </c>
      <c r="C41" s="113"/>
      <c r="D41" s="113">
        <v>1</v>
      </c>
    </row>
    <row r="42" spans="1:4" x14ac:dyDescent="0.25">
      <c r="A42" s="18" t="s">
        <v>6</v>
      </c>
      <c r="B42" s="113"/>
      <c r="C42" s="113"/>
      <c r="D42" s="113"/>
    </row>
    <row r="43" spans="1:4" x14ac:dyDescent="0.25">
      <c r="A43" s="52" t="s">
        <v>11</v>
      </c>
      <c r="B43" s="113">
        <v>2</v>
      </c>
      <c r="C43" s="113"/>
      <c r="D43" s="113">
        <v>2</v>
      </c>
    </row>
    <row r="44" spans="1:4" x14ac:dyDescent="0.25">
      <c r="A44" s="18" t="s">
        <v>218</v>
      </c>
      <c r="B44" s="113">
        <v>2</v>
      </c>
      <c r="C44" s="113"/>
      <c r="D44" s="113">
        <v>2</v>
      </c>
    </row>
    <row r="45" spans="1:4" x14ac:dyDescent="0.25">
      <c r="A45" s="51" t="s">
        <v>215</v>
      </c>
      <c r="B45" s="113">
        <v>3</v>
      </c>
      <c r="C45" s="113"/>
      <c r="D45" s="113">
        <v>3</v>
      </c>
    </row>
    <row r="46" spans="1:4" x14ac:dyDescent="0.25">
      <c r="A46" s="51" t="s">
        <v>180</v>
      </c>
      <c r="B46" s="113"/>
      <c r="C46" s="113"/>
      <c r="D46" s="113"/>
    </row>
    <row r="47" spans="1:4" x14ac:dyDescent="0.25">
      <c r="A47" s="18" t="s">
        <v>5</v>
      </c>
      <c r="B47" s="113"/>
      <c r="C47" s="113"/>
      <c r="D47" s="113"/>
    </row>
    <row r="48" spans="1:4" x14ac:dyDescent="0.25">
      <c r="A48" s="52" t="s">
        <v>11</v>
      </c>
      <c r="B48" s="113">
        <v>2</v>
      </c>
      <c r="C48" s="113"/>
      <c r="D48" s="113">
        <v>2</v>
      </c>
    </row>
    <row r="49" spans="1:4" x14ac:dyDescent="0.25">
      <c r="A49" s="18" t="s">
        <v>220</v>
      </c>
      <c r="B49" s="113">
        <v>2</v>
      </c>
      <c r="C49" s="113"/>
      <c r="D49" s="113">
        <v>2</v>
      </c>
    </row>
    <row r="50" spans="1:4" x14ac:dyDescent="0.25">
      <c r="A50" s="51" t="s">
        <v>216</v>
      </c>
      <c r="B50" s="113">
        <v>2</v>
      </c>
      <c r="C50" s="113"/>
      <c r="D50" s="113">
        <v>2</v>
      </c>
    </row>
    <row r="51" spans="1:4" x14ac:dyDescent="0.25">
      <c r="A51" s="51" t="s">
        <v>181</v>
      </c>
      <c r="B51" s="113"/>
      <c r="C51" s="113"/>
      <c r="D51" s="113"/>
    </row>
    <row r="52" spans="1:4" x14ac:dyDescent="0.25">
      <c r="A52" s="18" t="s">
        <v>5</v>
      </c>
      <c r="B52" s="113"/>
      <c r="C52" s="113"/>
      <c r="D52" s="113"/>
    </row>
    <row r="53" spans="1:4" x14ac:dyDescent="0.25">
      <c r="A53" s="52" t="s">
        <v>11</v>
      </c>
      <c r="B53" s="113">
        <v>1</v>
      </c>
      <c r="C53" s="113"/>
      <c r="D53" s="113">
        <v>1</v>
      </c>
    </row>
    <row r="54" spans="1:4" x14ac:dyDescent="0.25">
      <c r="A54" s="18" t="s">
        <v>220</v>
      </c>
      <c r="B54" s="113">
        <v>1</v>
      </c>
      <c r="C54" s="113"/>
      <c r="D54" s="113">
        <v>1</v>
      </c>
    </row>
    <row r="55" spans="1:4" x14ac:dyDescent="0.25">
      <c r="A55" s="51" t="s">
        <v>217</v>
      </c>
      <c r="B55" s="113">
        <v>1</v>
      </c>
      <c r="C55" s="113"/>
      <c r="D55" s="113">
        <v>1</v>
      </c>
    </row>
    <row r="56" spans="1:4" x14ac:dyDescent="0.25">
      <c r="A56" s="51" t="s">
        <v>209</v>
      </c>
      <c r="B56" s="113">
        <v>25</v>
      </c>
      <c r="C56" s="113">
        <v>2</v>
      </c>
      <c r="D56" s="113">
        <v>27</v>
      </c>
    </row>
  </sheetData>
  <sheetProtection pivotTables="0"/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70f9678-d9a4-4cfa-8c44-20482d8adc97">D7S4TTY34CWF-5-264</_dlc_DocId>
    <_dlc_DocIdUrl xmlns="e70f9678-d9a4-4cfa-8c44-20482d8adc97">
      <Url>http://intranettss/_layouts/15/DocIdRedir.aspx?ID=D7S4TTY34CWF-5-264</Url>
      <Description>D7S4TTY34CWF-5-264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F8E3AD9606C48B596A0372ACECFFC" ma:contentTypeVersion="2" ma:contentTypeDescription="Create a new document." ma:contentTypeScope="" ma:versionID="cedcb3b01b7f004fa4ab935ebc003901">
  <xsd:schema xmlns:xsd="http://www.w3.org/2001/XMLSchema" xmlns:xs="http://www.w3.org/2001/XMLSchema" xmlns:p="http://schemas.microsoft.com/office/2006/metadata/properties" xmlns:ns2="e70f9678-d9a4-4cfa-8c44-20482d8adc97" targetNamespace="http://schemas.microsoft.com/office/2006/metadata/properties" ma:root="true" ma:fieldsID="9e892619676a032ecc0bb682c6c6f01b" ns2:_="">
    <xsd:import namespace="e70f9678-d9a4-4cfa-8c44-20482d8adc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f9678-d9a4-4cfa-8c44-20482d8adc9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BEF20F-D9DC-4729-8BB8-784868642B1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e70f9678-d9a4-4cfa-8c44-20482d8adc9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AE1E19-AC40-4157-A8CF-BFE56B3742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BAC20-8339-42E1-8B32-BB4497F71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B53C44A-42AF-4E77-B08E-CEE8DEC95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0f9678-d9a4-4cfa-8c44-20482d8ad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ALIMENTACION</vt:lpstr>
      <vt:lpstr>OAI</vt:lpstr>
      <vt:lpstr>DATA VALIDATION</vt:lpstr>
      <vt:lpstr>SGC</vt:lpstr>
      <vt:lpstr>P-TRANSP.</vt:lpstr>
      <vt:lpstr>PIVOT</vt:lpstr>
      <vt:lpstr>Enero__2015</vt:lpstr>
      <vt:lpstr>Meses</vt:lpstr>
      <vt:lpstr>tiempo</vt:lpstr>
      <vt:lpstr>Tiempo2</vt:lpstr>
      <vt:lpstr>ALIMENTACION!Títulos_a_imprimir</vt:lpstr>
    </vt:vector>
  </TitlesOfParts>
  <Company>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Garces</dc:creator>
  <cp:lastModifiedBy>Ruddy Ramos</cp:lastModifiedBy>
  <cp:lastPrinted>2023-01-03T19:21:10Z</cp:lastPrinted>
  <dcterms:created xsi:type="dcterms:W3CDTF">2014-06-09T18:58:16Z</dcterms:created>
  <dcterms:modified xsi:type="dcterms:W3CDTF">2023-02-17T15:25:03Z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0x010100128F8E3AD9606C48B596A0372ACECFFC</vt:lpwstr>
  </property>
  <property fmtid="{D5CDD505-2E9C-101B-9397-08002B2CF9AE}" pid="3" name="_dlc_DocIdItemGuid">
    <vt:lpwstr>26d674a4-0f1e-4ea9-8c63-c44376020ab1</vt:lpwstr>
  </property>
</Properties>
</file>