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55" documentId="8_{1BCEC9BC-47ED-49C5-BBB1-8C4F2DEF11C7}" xr6:coauthVersionLast="47" xr6:coauthVersionMax="47" xr10:uidLastSave="{AEC55191-5007-4DA2-A2E9-7586D6A9FB41}"/>
  <bookViews>
    <workbookView xWindow="-120" yWindow="-120" windowWidth="29040" windowHeight="16440" tabRatio="713" xr2:uid="{00000000-000D-0000-FFFF-FFFF00000000}"/>
  </bookViews>
  <sheets>
    <sheet name="Ejecución febrero 2026" sheetId="4" r:id="rId1"/>
  </sheets>
  <definedNames>
    <definedName name="_xlnm.Print_Titles" localSheetId="0">'Ejecución febrero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34" i="4"/>
  <c r="E32" i="4"/>
  <c r="E31" i="4"/>
  <c r="E26" i="4"/>
  <c r="E22" i="4"/>
  <c r="E21" i="4"/>
  <c r="E19" i="4"/>
  <c r="E18" i="4"/>
  <c r="E17" i="4"/>
  <c r="E16" i="4"/>
  <c r="E14" i="4"/>
  <c r="E11" i="4"/>
  <c r="E10" i="4"/>
  <c r="E24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2" i="4"/>
  <c r="E41" i="4"/>
  <c r="E40" i="4"/>
  <c r="E39" i="4"/>
  <c r="E38" i="4"/>
  <c r="E37" i="4"/>
  <c r="E36" i="4"/>
  <c r="E33" i="4"/>
  <c r="E30" i="4"/>
  <c r="E29" i="4"/>
  <c r="E28" i="4"/>
  <c r="E27" i="4"/>
  <c r="E20" i="4"/>
  <c r="E13" i="4"/>
  <c r="E12" i="4"/>
  <c r="C25" i="4" l="1"/>
  <c r="P12" i="4" l="1"/>
  <c r="H61" i="4"/>
  <c r="G61" i="4"/>
  <c r="M61" i="4"/>
  <c r="F61" i="4"/>
  <c r="O9" i="4" l="1"/>
  <c r="J51" i="4"/>
  <c r="I25" i="4"/>
  <c r="I61" i="4"/>
  <c r="L15" i="4"/>
  <c r="E66" i="4"/>
  <c r="E61" i="4"/>
  <c r="E51" i="4"/>
  <c r="E43" i="4"/>
  <c r="E35" i="4"/>
  <c r="E25" i="4"/>
  <c r="P39" i="4"/>
  <c r="L35" i="4"/>
  <c r="D35" i="4"/>
  <c r="C35" i="4"/>
  <c r="B35" i="4"/>
  <c r="E9" i="4"/>
  <c r="D81" i="4"/>
  <c r="C81" i="4"/>
  <c r="D78" i="4"/>
  <c r="C78" i="4"/>
  <c r="B81" i="4"/>
  <c r="B78" i="4"/>
  <c r="D75" i="4"/>
  <c r="C75" i="4"/>
  <c r="B75" i="4"/>
  <c r="M9" i="4"/>
  <c r="L9" i="4"/>
  <c r="I9" i="4"/>
  <c r="H9" i="4"/>
  <c r="M15" i="4"/>
  <c r="K15" i="4"/>
  <c r="J15" i="4"/>
  <c r="I15" i="4"/>
  <c r="H15" i="4"/>
  <c r="H25" i="4"/>
  <c r="F35" i="4"/>
  <c r="I51" i="4"/>
  <c r="H51" i="4"/>
  <c r="D69" i="4"/>
  <c r="C69" i="4"/>
  <c r="B69" i="4"/>
  <c r="O66" i="4"/>
  <c r="N66" i="4"/>
  <c r="M66" i="4"/>
  <c r="L66" i="4"/>
  <c r="K66" i="4"/>
  <c r="J66" i="4"/>
  <c r="I66" i="4"/>
  <c r="H66" i="4"/>
  <c r="G66" i="4"/>
  <c r="F66" i="4"/>
  <c r="D66" i="4"/>
  <c r="C66" i="4"/>
  <c r="B66" i="4"/>
  <c r="D61" i="4"/>
  <c r="C61" i="4"/>
  <c r="B61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N9" i="4" l="1"/>
  <c r="N15" i="4"/>
  <c r="O15" i="4"/>
  <c r="P60" i="4"/>
  <c r="G35" i="4"/>
  <c r="H35" i="4"/>
  <c r="H73" i="4" s="1"/>
  <c r="K9" i="4"/>
  <c r="J9" i="4"/>
  <c r="P14" i="4"/>
  <c r="G51" i="4"/>
  <c r="G25" i="4"/>
  <c r="G15" i="4"/>
  <c r="G9" i="4"/>
  <c r="E15" i="4"/>
  <c r="M83" i="4"/>
  <c r="F51" i="4"/>
  <c r="F25" i="4"/>
  <c r="F15" i="4"/>
  <c r="C83" i="4"/>
  <c r="G83" i="4"/>
  <c r="O83" i="4"/>
  <c r="C74" i="4"/>
  <c r="K83" i="4"/>
  <c r="I83" i="4"/>
  <c r="E83" i="4"/>
  <c r="J83" i="4"/>
  <c r="N83" i="4"/>
  <c r="D83" i="4"/>
  <c r="H83" i="4"/>
  <c r="L83" i="4"/>
  <c r="D74" i="4"/>
  <c r="F83" i="4"/>
  <c r="P31" i="4" l="1"/>
  <c r="P57" i="4"/>
  <c r="K51" i="4"/>
  <c r="L51" i="4"/>
  <c r="P34" i="4"/>
  <c r="J25" i="4"/>
  <c r="K25" i="4"/>
  <c r="I35" i="4"/>
  <c r="J61" i="4"/>
  <c r="K61" i="4"/>
  <c r="P10" i="4"/>
  <c r="G73" i="4"/>
  <c r="G85" i="4" s="1"/>
  <c r="F9" i="4"/>
  <c r="F73" i="4" s="1"/>
  <c r="F85" i="4" s="1"/>
  <c r="H8" i="4"/>
  <c r="H85" i="4"/>
  <c r="E73" i="4"/>
  <c r="P83" i="4"/>
  <c r="P82" i="4"/>
  <c r="P81" i="4"/>
  <c r="P80" i="4"/>
  <c r="P79" i="4"/>
  <c r="P78" i="4"/>
  <c r="P77" i="4"/>
  <c r="P76" i="4"/>
  <c r="P75" i="4"/>
  <c r="P74" i="4"/>
  <c r="P72" i="4"/>
  <c r="P71" i="4"/>
  <c r="P70" i="4"/>
  <c r="P69" i="4"/>
  <c r="P68" i="4"/>
  <c r="P67" i="4"/>
  <c r="P66" i="4"/>
  <c r="P65" i="4"/>
  <c r="P64" i="4"/>
  <c r="P63" i="4"/>
  <c r="P58" i="4"/>
  <c r="P56" i="4"/>
  <c r="P55" i="4"/>
  <c r="P54" i="4"/>
  <c r="P53" i="4"/>
  <c r="P50" i="4"/>
  <c r="P49" i="4"/>
  <c r="P48" i="4"/>
  <c r="P47" i="4"/>
  <c r="P46" i="4"/>
  <c r="P45" i="4"/>
  <c r="P44" i="4"/>
  <c r="P43" i="4"/>
  <c r="P42" i="4"/>
  <c r="P41" i="4"/>
  <c r="P40" i="4"/>
  <c r="P38" i="4"/>
  <c r="P37" i="4"/>
  <c r="P33" i="4"/>
  <c r="P30" i="4"/>
  <c r="P29" i="4"/>
  <c r="P28" i="4"/>
  <c r="P27" i="4"/>
  <c r="P24" i="4"/>
  <c r="P23" i="4"/>
  <c r="P22" i="4"/>
  <c r="P21" i="4"/>
  <c r="P20" i="4"/>
  <c r="P19" i="4"/>
  <c r="P18" i="4"/>
  <c r="P17" i="4"/>
  <c r="P16" i="4"/>
  <c r="P13" i="4"/>
  <c r="P11" i="4"/>
  <c r="D51" i="4"/>
  <c r="D25" i="4"/>
  <c r="D15" i="4"/>
  <c r="P15" i="4" s="1"/>
  <c r="D9" i="4"/>
  <c r="C51" i="4"/>
  <c r="C15" i="4"/>
  <c r="C9" i="4"/>
  <c r="B51" i="4"/>
  <c r="B25" i="4"/>
  <c r="B15" i="4"/>
  <c r="P59" i="4" l="1"/>
  <c r="M25" i="4"/>
  <c r="I73" i="4"/>
  <c r="L61" i="4"/>
  <c r="N61" i="4"/>
  <c r="P9" i="4"/>
  <c r="G8" i="4"/>
  <c r="F8" i="4"/>
  <c r="E85" i="4"/>
  <c r="E8" i="4"/>
  <c r="C73" i="4"/>
  <c r="D73" i="4"/>
  <c r="B9" i="4"/>
  <c r="B73" i="4" s="1"/>
  <c r="B8" i="4" s="1"/>
  <c r="C85" i="4" l="1"/>
  <c r="C8" i="4"/>
  <c r="M51" i="4"/>
  <c r="N51" i="4"/>
  <c r="N25" i="4"/>
  <c r="P32" i="4"/>
  <c r="L25" i="4"/>
  <c r="I85" i="4"/>
  <c r="I8" i="4"/>
  <c r="K35" i="4"/>
  <c r="K73" i="4" s="1"/>
  <c r="J35" i="4"/>
  <c r="O61" i="4"/>
  <c r="P62" i="4"/>
  <c r="D85" i="4"/>
  <c r="D8" i="4"/>
  <c r="B74" i="4"/>
  <c r="B83" i="4"/>
  <c r="B85" i="4" s="1"/>
  <c r="O51" i="4" l="1"/>
  <c r="P51" i="4" s="1"/>
  <c r="L73" i="4"/>
  <c r="M35" i="4"/>
  <c r="M73" i="4" s="1"/>
  <c r="M85" i="4" s="1"/>
  <c r="K85" i="4"/>
  <c r="K8" i="4"/>
  <c r="P61" i="4"/>
  <c r="J73" i="4"/>
  <c r="P52" i="4" l="1"/>
  <c r="O25" i="4"/>
  <c r="P25" i="4" s="1"/>
  <c r="P26" i="4"/>
  <c r="L8" i="4"/>
  <c r="L85" i="4"/>
  <c r="M8" i="4"/>
  <c r="J85" i="4"/>
  <c r="J8" i="4"/>
  <c r="N35" i="4" l="1"/>
  <c r="N73" i="4" l="1"/>
  <c r="O35" i="4"/>
  <c r="O73" i="4" s="1"/>
  <c r="P36" i="4"/>
  <c r="O85" i="4" l="1"/>
  <c r="O8" i="4"/>
  <c r="N85" i="4"/>
  <c r="P73" i="4"/>
  <c r="N8" i="4"/>
  <c r="P35" i="4"/>
  <c r="P85" i="4" l="1"/>
  <c r="P8" i="4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<sst xmlns="http://schemas.openxmlformats.org/spreadsheetml/2006/main" count="104" uniqueCount="104">
  <si>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</si>
  <si>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</si>
  <si>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</si>
  <si>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</si>
  <si>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</si>
  <si>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</si>
  <si>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</si>
  <si>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</si>
  <si>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</si>
  <si>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</si>
  <si>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</si>
  <si>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</si>
  <si>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</si>
  <si>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</si>
  <si>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</si>
  <si>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</si>
  <si>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</si>
  <si>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</si>
  <si>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</si>
  <si>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</si>
  <si>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</si>
  <si>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</si>
  <si>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</si>
  <si>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</si>
  <si>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</si>
  <si>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</si>
  <si>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</si>
  <si>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</si>
  <si>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</si>
  <si>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</si>
  <si>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</si>
  <si>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</si>
  <si>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</si>
  <si>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</si>
  <si>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</si>
  <si>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</si>
  <si>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</si>
  <si>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</si>
  <si>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</si>
  <si>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</si>
  <si>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</si>
  <si>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</si>
  <si>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</si>
  <si>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</si>
  <si>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</si>
  <si>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</si>
  <si>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</si>
  <si>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</si>
  <si>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</si>
  <si>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</si>
  <si>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</si>
  <si>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</si>
  <si>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</si>
  <si>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</si>
  <si>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</si>
  <si>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</si>
  <si>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</si>
  <si>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</si>
  <si>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</si>
  <si>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</si>
  <si>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</si>
  <si>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</si>
  <si>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</si>
  <si>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</si>
  <si>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</si>
  <si>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</si>
  <si>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</si>
  <si>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</si>
  <si>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</si>
  <si>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</si>
  <si>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</si>
  <si>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</si>
  <si>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</si>
  <si>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</si>
  <si>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</si>
  <si>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</si>
  <si>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</si>
  <si>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</si>
  <si>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</si>
  <si>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</si>
  <si>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</si>
  <si>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</si>
  <si>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</si>
  <si>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</si>
  <si>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</si>
  <si>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</si>
  <si>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</si>
  <si>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</si>
  <si>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</si>
  <si>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</si>
  <si>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</si>
  <si>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</si>
  <si>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</si>
  <si>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</si>
  <si>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</si>
  <si>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</si>
  <si>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</si>
  <si>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</si>
  <si>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</si>
  <si>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Preparado: Yohan Alcantara</t>
  </si>
  <si>
    <t>Analista Financiero</t>
  </si>
  <si>
    <t>Aprobado: Maria Eugenia Montero</t>
  </si>
  <si>
    <t>Enc.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</si>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</sst>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2" fillId="2" borderId="16" xfId="0" applyFont="1" applyFill="1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2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6" fillId="4" borderId="7" xfId="1" applyFont="1" applyFill="1" applyBorder="1" applyAlignment="1">
      <alignment horizontal="center" vertical="center" wrapText="1"/>
    </xf>
    <xf numFmtId="43" fontId="6" fillId="4" borderId="8" xfId="0" applyNumberFormat="1" applyFont="1" applyFill="1" applyBorder="1" applyAlignment="1">
      <alignment horizontal="center" vertical="center" wrapText="1"/>
    </xf>
    <xf numFmtId="43" fontId="6" fillId="4" borderId="7" xfId="0" applyNumberFormat="1" applyFont="1" applyFill="1" applyBorder="1" applyAlignment="1">
      <alignment horizontal="center" vertical="center" wrapText="1"/>
    </xf>
    <xf numFmtId="43" fontId="6" fillId="4" borderId="3" xfId="0" applyNumberFormat="1" applyFont="1" applyFill="1" applyBorder="1" applyAlignment="1">
      <alignment horizontal="center" vertical="center" wrapText="1"/>
    </xf>
    <xf numFmtId="43" fontId="6" fillId="4" borderId="5" xfId="0" applyNumberFormat="1" applyFont="1" applyFill="1" applyBorder="1" applyAlignment="1">
      <alignment horizontal="center" vertical="center" wrapText="1"/>
    </xf>
    <xf numFmtId="43" fontId="6" fillId="4" borderId="6" xfId="0" applyNumberFormat="1" applyFont="1" applyFill="1" applyBorder="1" applyAlignment="1">
      <alignment horizontal="center" vertical="center" wrapText="1"/>
    </xf>
    <xf numFmtId="0" fontId="2" fillId="0" borderId="0" xfId="0" applyFont="1"/>
    <xf numFmtId="9" fontId="2" fillId="0" borderId="0" xfId="2" applyFont="1"/>
    <xf numFmtId="43" fontId="2" fillId="0" borderId="1" xfId="1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left" vertical="center" wrapText="1"/>
    </xf>
    <xf numFmtId="43" fontId="2" fillId="3" borderId="18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2" fillId="6" borderId="0" xfId="1" applyFont="1" applyFill="1" applyBorder="1" applyAlignment="1">
      <alignment vertical="center" wrapText="1"/>
    </xf>
    <xf numFmtId="43" fontId="2" fillId="6" borderId="0" xfId="0" applyNumberFormat="1" applyFont="1" applyFill="1" applyAlignment="1">
      <alignment vertical="center"/>
    </xf>
    <xf numFmtId="43" fontId="2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5" fillId="0" borderId="0" xfId="1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6" fillId="4" borderId="10" xfId="1" applyFont="1" applyFill="1" applyBorder="1" applyAlignment="1">
      <alignment horizontal="center" vertical="center" wrapText="1"/>
    </xf>
    <xf numFmtId="43" fontId="6" fillId="4" borderId="4" xfId="1" applyFont="1" applyFill="1" applyBorder="1" applyAlignment="1">
      <alignment horizontal="center" vertical="center" wrapText="1"/>
    </xf>
    <xf numFmtId="43" fontId="7" fillId="5" borderId="11" xfId="1" applyFont="1" applyFill="1" applyBorder="1" applyAlignment="1">
      <alignment horizontal="center" vertical="center"/>
    </xf>
    <xf numFmtId="43" fontId="7" fillId="5" borderId="12" xfId="1" applyFont="1" applyFill="1" applyBorder="1" applyAlignment="1">
      <alignment horizontal="center" vertical="center"/>
    </xf>
    <xf numFmtId="43" fontId="7" fillId="5" borderId="1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43" fontId="8" fillId="0" borderId="0" xfId="1" applyFont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43" fontId="1" fillId="0" borderId="0" xfId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277655</xdr:colOff>
      <xdr:row>0</xdr:row>
      <xdr:rowOff>53415</xdr:rowOff>
    </xdr:from>
    <xdr:to>
      <xdr:col>0</xdr:col>
      <xdr:colOff>2317194</xdr:colOff>
      <xdr:row>3</xdr:row>
      <xdr:rowOff>134469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55" y="176680"/>
          <a:ext cx="2039539" cy="75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A91"/>
  <sheetViews>
    <sheetView showGridLines="0" tabSelected="1" zoomScale="85" zoomScaleNormal="85" workbookViewId="0">
      <pane xSplit="3" ySplit="8" topLeftCell="D64" activePane="bottomRight" state="frozen"/>
      <selection pane="topRight" activeCell="D1" sqref="D1"/>
      <selection pane="bottomLeft" activeCell="A10" sqref="A10"/>
      <selection pane="bottomRight" activeCell="A74" sqref="A74:XFD74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18" customWidth="1"/>
    <col min="3" max="3" width="15.7109375" style="18" customWidth="1"/>
    <col min="4" max="4" width="13.7109375" style="18" customWidth="1"/>
    <col min="5" max="5" width="13.7109375" style="8" bestFit="1" customWidth="1"/>
    <col min="6" max="6" width="8" style="8" bestFit="1" customWidth="1"/>
    <col min="7" max="7" width="6.28515625" style="8" bestFit="1" customWidth="1"/>
    <col min="8" max="8" width="7.42578125" style="8" bestFit="1" customWidth="1"/>
    <col min="9" max="9" width="7" style="8" bestFit="1" customWidth="1"/>
    <col min="10" max="10" width="6.140625" style="8" bestFit="1" customWidth="1"/>
    <col min="11" max="11" width="8.7109375" style="8" bestFit="1" customWidth="1"/>
    <col min="12" max="12" width="13.140625" style="8" bestFit="1" customWidth="1"/>
    <col min="13" max="13" width="9.7109375" style="8" bestFit="1" customWidth="1"/>
    <col min="14" max="14" width="12.5703125" style="8" bestFit="1" customWidth="1"/>
    <col min="15" max="15" width="11.5703125" style="8" bestFit="1" customWidth="1"/>
    <col min="16" max="16" width="13.7109375" style="8" bestFit="1" customWidth="1"/>
    <col min="18" max="25" width="6" bestFit="1" customWidth="1"/>
    <col min="26" max="27" width="7" bestFit="1" customWidth="1"/>
  </cols>
  <sheetData>
    <row r="1" spans="1:27" ht="18.75" customHeight="1" x14ac:dyDescent="0.25">
      <c r="A1" s="45" t="s">
        <v>93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7" ht="18.75" x14ac:dyDescent="0.25">
      <c r="A2" s="45">
        <v>2026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7" ht="15.75" x14ac:dyDescent="0.25">
      <c r="A3" s="46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7" x14ac:dyDescent="0.25">
      <c r="A4" s="47" t="s">
        <v>36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7" ht="9.9499999999999993" customHeight="1" thickBot="1" x14ac:dyDescent="0.3">
      <c r="P5" s="30"/>
    </row>
    <row r="6" spans="1:27" ht="15" customHeight="1" x14ac:dyDescent="0.25">
      <c r="A6" s="38" t="s">
        <v>0</v>
      </c>
      <c r="B6" s="40" t="s">
        <v>94</v>
      </c>
      <c r="C6" s="40" t="s">
        <v>95</v>
      </c>
      <c r="D6" s="42" t="s">
        <v>96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</row>
    <row r="7" spans="1:27" ht="15" customHeight="1" x14ac:dyDescent="0.25">
      <c r="A7" s="39"/>
      <c r="B7" s="41"/>
      <c r="C7" s="41"/>
      <c r="D7" s="19" t="s">
        <v>79</v>
      </c>
      <c r="E7" s="20" t="s">
        <v>80</v>
      </c>
      <c r="F7" s="21" t="s">
        <v>81</v>
      </c>
      <c r="G7" s="21" t="s">
        <v>82</v>
      </c>
      <c r="H7" s="21" t="s">
        <v>83</v>
      </c>
      <c r="I7" s="22" t="s">
        <v>84</v>
      </c>
      <c r="J7" s="23" t="s">
        <v>85</v>
      </c>
      <c r="K7" s="22" t="s">
        <v>86</v>
      </c>
      <c r="L7" s="24" t="s">
        <v>87</v>
      </c>
      <c r="M7" s="23" t="s">
        <v>88</v>
      </c>
      <c r="N7" s="23" t="s">
        <v>89</v>
      </c>
      <c r="O7" s="23" t="s">
        <v>90</v>
      </c>
      <c r="P7" s="22" t="s">
        <v>92</v>
      </c>
      <c r="Z7" s="2"/>
      <c r="AA7" s="2"/>
    </row>
    <row r="8" spans="1:27" ht="20.100000000000001" customHeight="1" x14ac:dyDescent="0.25">
      <c r="A8" s="56" t="s">
        <v>1</v>
      </c>
      <c r="B8" s="10">
        <f>SUM(B73)</f>
        <v>354000000</v>
      </c>
      <c r="C8" s="10">
        <f>SUM(C73)</f>
        <v>354000000</v>
      </c>
      <c r="D8" s="10">
        <f t="shared" ref="D8:O8" si="0">SUM(D73)</f>
        <v>15661978.83</v>
      </c>
      <c r="E8" s="10">
        <f>SUM(E73)</f>
        <v>17895818.649999999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27">
        <f>SUM(D8:O8)</f>
        <v>33557797.479999997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25" customFormat="1" ht="20.100000000000001" customHeight="1" x14ac:dyDescent="0.25">
      <c r="A9" s="4" t="s">
        <v>2</v>
      </c>
      <c r="B9" s="32">
        <f>SUM(B10:B14)</f>
        <v>232020884</v>
      </c>
      <c r="C9" s="34">
        <f>SUM(C10:C14)</f>
        <v>232020884</v>
      </c>
      <c r="D9" s="34">
        <f>SUM(D10:D14)</f>
        <v>13013991.09</v>
      </c>
      <c r="E9" s="34">
        <f>SUM(E10:E14)</f>
        <v>13048980.789999999</v>
      </c>
      <c r="F9" s="34">
        <f t="shared" ref="F9:O9" si="1">SUM(F10:F14)</f>
        <v>0</v>
      </c>
      <c r="G9" s="34">
        <f t="shared" si="1"/>
        <v>0</v>
      </c>
      <c r="H9" s="32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34">
        <f t="shared" si="1"/>
        <v>0</v>
      </c>
      <c r="M9" s="34">
        <f t="shared" si="1"/>
        <v>0</v>
      </c>
      <c r="N9" s="34">
        <f t="shared" si="1"/>
        <v>0</v>
      </c>
      <c r="O9" s="34">
        <f t="shared" si="1"/>
        <v>0</v>
      </c>
      <c r="P9" s="34">
        <f>SUM(D9:O9)</f>
        <v>26062971.879999999</v>
      </c>
      <c r="R9" s="26"/>
    </row>
    <row r="10" spans="1:27" ht="18" customHeight="1" x14ac:dyDescent="0.25">
      <c r="A10" s="5" t="s">
        <v>3</v>
      </c>
      <c r="B10" s="37">
        <v>156190000</v>
      </c>
      <c r="C10" s="30">
        <v>160015000</v>
      </c>
      <c r="D10" s="14">
        <v>10635500</v>
      </c>
      <c r="E10" s="13">
        <f>21286000-D10</f>
        <v>10650500</v>
      </c>
      <c r="F10" s="13"/>
      <c r="G10" s="13"/>
      <c r="H10" s="14"/>
      <c r="I10" s="13"/>
      <c r="J10" s="13"/>
      <c r="K10" s="13"/>
      <c r="L10" s="13"/>
      <c r="M10" s="13"/>
      <c r="N10" s="13"/>
      <c r="O10" s="13"/>
      <c r="P10" s="13">
        <f>SUM(D10:O10)</f>
        <v>21286000</v>
      </c>
    </row>
    <row r="11" spans="1:27" x14ac:dyDescent="0.25">
      <c r="A11" s="5" t="s">
        <v>4</v>
      </c>
      <c r="B11" s="37">
        <v>55984500</v>
      </c>
      <c r="C11" s="30">
        <v>50384500</v>
      </c>
      <c r="D11" s="14">
        <v>828950</v>
      </c>
      <c r="E11" s="13">
        <f>1661650-D11</f>
        <v>832700</v>
      </c>
      <c r="F11" s="13"/>
      <c r="G11" s="13"/>
      <c r="H11" s="14"/>
      <c r="I11" s="13"/>
      <c r="J11" s="13"/>
      <c r="K11" s="13"/>
      <c r="L11" s="13"/>
      <c r="M11" s="13"/>
      <c r="N11" s="13"/>
      <c r="O11" s="13"/>
      <c r="P11" s="13">
        <f t="shared" ref="P11:P13" si="2">SUM(D11:O11)</f>
        <v>1661650</v>
      </c>
    </row>
    <row r="12" spans="1:27" x14ac:dyDescent="0.25">
      <c r="A12" s="5" t="s">
        <v>37</v>
      </c>
      <c r="B12" s="37">
        <v>0</v>
      </c>
      <c r="C12" s="30">
        <v>0</v>
      </c>
      <c r="D12" s="14">
        <v>0</v>
      </c>
      <c r="E12" s="13">
        <f t="shared" ref="E12:E13" si="3">0-D12</f>
        <v>0</v>
      </c>
      <c r="F12" s="13"/>
      <c r="G12" s="13"/>
      <c r="H12" s="14"/>
      <c r="I12" s="13"/>
      <c r="J12" s="13"/>
      <c r="K12" s="13"/>
      <c r="L12" s="13"/>
      <c r="M12" s="13"/>
      <c r="N12" s="13"/>
      <c r="O12" s="13"/>
      <c r="P12" s="13">
        <f>SUM(D12:O12)</f>
        <v>0</v>
      </c>
    </row>
    <row r="13" spans="1:27" x14ac:dyDescent="0.25">
      <c r="A13" s="5" t="s">
        <v>5</v>
      </c>
      <c r="B13" s="37">
        <v>0</v>
      </c>
      <c r="C13" s="30">
        <v>0</v>
      </c>
      <c r="D13" s="14">
        <v>0</v>
      </c>
      <c r="E13" s="13">
        <f t="shared" si="3"/>
        <v>0</v>
      </c>
      <c r="F13" s="13"/>
      <c r="G13" s="13"/>
      <c r="H13" s="14"/>
      <c r="I13" s="13"/>
      <c r="J13" s="13"/>
      <c r="K13" s="13"/>
      <c r="L13" s="13"/>
      <c r="M13" s="13"/>
      <c r="N13" s="13"/>
      <c r="O13" s="13"/>
      <c r="P13" s="13">
        <f t="shared" si="2"/>
        <v>0</v>
      </c>
    </row>
    <row r="14" spans="1:27" x14ac:dyDescent="0.25">
      <c r="A14" s="5" t="s">
        <v>6</v>
      </c>
      <c r="B14" s="37">
        <v>19846384</v>
      </c>
      <c r="C14" s="37">
        <v>21621384</v>
      </c>
      <c r="D14" s="14">
        <v>1549541.09</v>
      </c>
      <c r="E14" s="13">
        <f>3115321.88-D14</f>
        <v>1565780.7899999998</v>
      </c>
      <c r="F14" s="13"/>
      <c r="G14" s="13"/>
      <c r="H14" s="14"/>
      <c r="I14" s="13"/>
      <c r="J14" s="13"/>
      <c r="K14" s="13"/>
      <c r="L14" s="13"/>
      <c r="M14" s="13"/>
      <c r="N14" s="13"/>
      <c r="O14" s="13"/>
      <c r="P14" s="13">
        <f>SUM(D14:O14)</f>
        <v>3115321.88</v>
      </c>
    </row>
    <row r="15" spans="1:27" s="25" customFormat="1" x14ac:dyDescent="0.25">
      <c r="A15" s="4" t="s">
        <v>7</v>
      </c>
      <c r="B15" s="32">
        <f>SUM(B16:B24)</f>
        <v>93553444</v>
      </c>
      <c r="C15" s="32">
        <f>SUM(C16:C24)</f>
        <v>102214444</v>
      </c>
      <c r="D15" s="32">
        <f>SUM(D16:D24)</f>
        <v>2647987.7400000002</v>
      </c>
      <c r="E15" s="33">
        <f>SUM(E16:E24)</f>
        <v>3014879.3699999996</v>
      </c>
      <c r="F15" s="33">
        <f t="shared" ref="F15:O15" si="4">SUM(F16:F24)</f>
        <v>0</v>
      </c>
      <c r="G15" s="33">
        <f t="shared" si="4"/>
        <v>0</v>
      </c>
      <c r="H15" s="32">
        <f t="shared" si="4"/>
        <v>0</v>
      </c>
      <c r="I15" s="33">
        <f t="shared" si="4"/>
        <v>0</v>
      </c>
      <c r="J15" s="33">
        <f t="shared" si="4"/>
        <v>0</v>
      </c>
      <c r="K15" s="33">
        <f t="shared" si="4"/>
        <v>0</v>
      </c>
      <c r="L15" s="33">
        <f t="shared" si="4"/>
        <v>0</v>
      </c>
      <c r="M15" s="33">
        <f t="shared" si="4"/>
        <v>0</v>
      </c>
      <c r="N15" s="33">
        <f t="shared" si="4"/>
        <v>0</v>
      </c>
      <c r="O15" s="33">
        <f t="shared" si="4"/>
        <v>0</v>
      </c>
      <c r="P15" s="32">
        <f>SUM(D15:O15)</f>
        <v>5662867.1099999994</v>
      </c>
    </row>
    <row r="16" spans="1:27" x14ac:dyDescent="0.25">
      <c r="A16" s="5" t="s">
        <v>8</v>
      </c>
      <c r="B16" s="35">
        <v>11154000</v>
      </c>
      <c r="C16" s="31">
        <v>11340000</v>
      </c>
      <c r="D16" s="35">
        <v>697146.07</v>
      </c>
      <c r="E16" s="13">
        <f>989530.75-D16</f>
        <v>292384.68000000005</v>
      </c>
      <c r="F16" s="13"/>
      <c r="G16" s="13"/>
      <c r="H16" s="14"/>
      <c r="I16" s="13"/>
      <c r="J16" s="13"/>
      <c r="K16" s="13"/>
      <c r="L16" s="13"/>
      <c r="M16" s="13"/>
      <c r="N16" s="13"/>
      <c r="O16" s="13"/>
      <c r="P16" s="8">
        <f>SUM(D16:O16)</f>
        <v>989530.75</v>
      </c>
    </row>
    <row r="17" spans="1:16" x14ac:dyDescent="0.25">
      <c r="A17" s="5" t="s">
        <v>9</v>
      </c>
      <c r="B17" s="35">
        <v>23987918</v>
      </c>
      <c r="C17" s="35">
        <v>18987918</v>
      </c>
      <c r="D17" s="35">
        <v>0</v>
      </c>
      <c r="E17" s="13">
        <f>250000-D17</f>
        <v>250000</v>
      </c>
      <c r="F17" s="13"/>
      <c r="G17" s="13"/>
      <c r="H17" s="14"/>
      <c r="I17" s="13"/>
      <c r="J17" s="13"/>
      <c r="K17" s="13"/>
      <c r="L17" s="13"/>
      <c r="M17" s="13"/>
      <c r="N17" s="13"/>
      <c r="O17" s="13"/>
      <c r="P17" s="8">
        <f t="shared" ref="P17:P24" si="5">SUM(D17:O17)</f>
        <v>250000</v>
      </c>
    </row>
    <row r="18" spans="1:16" x14ac:dyDescent="0.25">
      <c r="A18" s="5" t="s">
        <v>10</v>
      </c>
      <c r="B18" s="35">
        <v>3500000</v>
      </c>
      <c r="C18" s="31">
        <v>3000000</v>
      </c>
      <c r="D18" s="35">
        <v>632214.36</v>
      </c>
      <c r="E18" s="13">
        <f>708732.3-D18</f>
        <v>76517.940000000061</v>
      </c>
      <c r="F18" s="13"/>
      <c r="G18" s="13"/>
      <c r="H18" s="14"/>
      <c r="I18" s="13"/>
      <c r="J18" s="13"/>
      <c r="K18" s="13"/>
      <c r="L18" s="13"/>
      <c r="M18" s="13"/>
      <c r="N18" s="13"/>
      <c r="O18" s="13"/>
      <c r="P18" s="8">
        <f t="shared" si="5"/>
        <v>708732.3</v>
      </c>
    </row>
    <row r="19" spans="1:16" ht="18" customHeight="1" x14ac:dyDescent="0.25">
      <c r="A19" s="5" t="s">
        <v>11</v>
      </c>
      <c r="B19" s="35">
        <v>150000</v>
      </c>
      <c r="C19" s="35">
        <v>150000</v>
      </c>
      <c r="D19" s="35">
        <v>0</v>
      </c>
      <c r="E19" s="13">
        <f>99810.46-D19</f>
        <v>99810.46</v>
      </c>
      <c r="F19" s="13"/>
      <c r="G19" s="13"/>
      <c r="H19" s="14"/>
      <c r="I19" s="13"/>
      <c r="J19" s="13"/>
      <c r="K19" s="13"/>
      <c r="L19" s="13"/>
      <c r="M19" s="13"/>
      <c r="N19" s="13"/>
      <c r="O19" s="13"/>
      <c r="P19" s="8">
        <f t="shared" si="5"/>
        <v>99810.46</v>
      </c>
    </row>
    <row r="20" spans="1:16" x14ac:dyDescent="0.25">
      <c r="A20" s="5" t="s">
        <v>12</v>
      </c>
      <c r="B20" s="35">
        <v>5110220</v>
      </c>
      <c r="C20" s="35">
        <v>5446220</v>
      </c>
      <c r="D20" s="35">
        <v>0</v>
      </c>
      <c r="E20" s="13">
        <f t="shared" ref="E20" si="6">0-D20</f>
        <v>0</v>
      </c>
      <c r="F20" s="13"/>
      <c r="G20" s="13"/>
      <c r="H20" s="14"/>
      <c r="I20" s="13"/>
      <c r="J20" s="13"/>
      <c r="K20" s="13"/>
      <c r="L20" s="13"/>
      <c r="M20" s="13"/>
      <c r="N20" s="13"/>
      <c r="O20" s="13"/>
      <c r="P20" s="8">
        <f t="shared" si="5"/>
        <v>0</v>
      </c>
    </row>
    <row r="21" spans="1:16" x14ac:dyDescent="0.25">
      <c r="A21" s="5" t="s">
        <v>13</v>
      </c>
      <c r="B21" s="35">
        <v>21026958</v>
      </c>
      <c r="C21" s="31">
        <v>21026958</v>
      </c>
      <c r="D21" s="35">
        <v>1306827.31</v>
      </c>
      <c r="E21" s="13">
        <f>2613101.4-D21</f>
        <v>1306274.0899999999</v>
      </c>
      <c r="F21" s="13"/>
      <c r="G21" s="13"/>
      <c r="H21" s="14"/>
      <c r="I21" s="13"/>
      <c r="J21" s="13"/>
      <c r="K21" s="13"/>
      <c r="L21" s="13"/>
      <c r="M21" s="13"/>
      <c r="N21" s="13"/>
      <c r="O21" s="13"/>
      <c r="P21" s="8">
        <f t="shared" si="5"/>
        <v>2613101.4</v>
      </c>
    </row>
    <row r="22" spans="1:16" ht="24.95" customHeight="1" x14ac:dyDescent="0.25">
      <c r="A22" s="5" t="s">
        <v>14</v>
      </c>
      <c r="B22" s="35">
        <v>4400324</v>
      </c>
      <c r="C22" s="35">
        <v>4400324</v>
      </c>
      <c r="D22" s="35">
        <v>0</v>
      </c>
      <c r="E22" s="13">
        <f>98010.8-D22</f>
        <v>98010.8</v>
      </c>
      <c r="F22" s="13"/>
      <c r="G22" s="13"/>
      <c r="H22" s="14"/>
      <c r="I22" s="13"/>
      <c r="J22" s="13"/>
      <c r="K22" s="13"/>
      <c r="L22" s="13"/>
      <c r="M22" s="13"/>
      <c r="N22" s="13"/>
      <c r="O22" s="13"/>
      <c r="P22" s="8">
        <f t="shared" si="5"/>
        <v>98010.8</v>
      </c>
    </row>
    <row r="23" spans="1:16" ht="24.95" customHeight="1" x14ac:dyDescent="0.25">
      <c r="A23" s="5" t="s">
        <v>15</v>
      </c>
      <c r="B23" s="35">
        <v>12224024</v>
      </c>
      <c r="C23" s="35">
        <v>19286024</v>
      </c>
      <c r="D23" s="35">
        <v>11800</v>
      </c>
      <c r="E23" s="13">
        <f>60300-D23</f>
        <v>48500</v>
      </c>
      <c r="F23" s="13"/>
      <c r="G23" s="13"/>
      <c r="H23" s="14"/>
      <c r="I23" s="13"/>
      <c r="J23" s="13"/>
      <c r="K23" s="13"/>
      <c r="L23" s="13"/>
      <c r="M23" s="13"/>
      <c r="N23" s="13"/>
      <c r="O23" s="13"/>
      <c r="P23" s="8">
        <f t="shared" si="5"/>
        <v>60300</v>
      </c>
    </row>
    <row r="24" spans="1:16" x14ac:dyDescent="0.25">
      <c r="A24" s="5" t="s">
        <v>38</v>
      </c>
      <c r="B24" s="35">
        <v>12000000</v>
      </c>
      <c r="C24" s="35">
        <v>18577000</v>
      </c>
      <c r="D24" s="35">
        <v>0</v>
      </c>
      <c r="E24" s="13">
        <f>843381.4-D24</f>
        <v>843381.4</v>
      </c>
      <c r="F24" s="13"/>
      <c r="G24" s="13"/>
      <c r="H24" s="14"/>
      <c r="I24" s="13"/>
      <c r="J24" s="13"/>
      <c r="K24" s="13"/>
      <c r="L24" s="13"/>
      <c r="M24" s="13"/>
      <c r="N24" s="13"/>
      <c r="O24" s="13"/>
      <c r="P24" s="8">
        <f t="shared" si="5"/>
        <v>843381.4</v>
      </c>
    </row>
    <row r="25" spans="1:16" s="25" customFormat="1" ht="19.5" customHeight="1" x14ac:dyDescent="0.25">
      <c r="A25" s="4" t="s">
        <v>16</v>
      </c>
      <c r="B25" s="32">
        <f>SUM(B26:B34)</f>
        <v>22041359</v>
      </c>
      <c r="C25" s="32">
        <f>SUM(C26:C34)</f>
        <v>14376359</v>
      </c>
      <c r="D25" s="32">
        <f>SUM(D26:D34)</f>
        <v>0</v>
      </c>
      <c r="E25" s="33">
        <f>SUM(E26:E34)</f>
        <v>1831958.49</v>
      </c>
      <c r="F25" s="33">
        <f t="shared" ref="F25:O25" si="7">SUM(F26:F34)</f>
        <v>0</v>
      </c>
      <c r="G25" s="33">
        <f t="shared" si="7"/>
        <v>0</v>
      </c>
      <c r="H25" s="32">
        <f t="shared" si="7"/>
        <v>0</v>
      </c>
      <c r="I25" s="33">
        <f t="shared" si="7"/>
        <v>0</v>
      </c>
      <c r="J25" s="33">
        <f t="shared" si="7"/>
        <v>0</v>
      </c>
      <c r="K25" s="33">
        <f t="shared" si="7"/>
        <v>0</v>
      </c>
      <c r="L25" s="33">
        <f t="shared" si="7"/>
        <v>0</v>
      </c>
      <c r="M25" s="33">
        <f t="shared" si="7"/>
        <v>0</v>
      </c>
      <c r="N25" s="33">
        <f t="shared" si="7"/>
        <v>0</v>
      </c>
      <c r="O25" s="33">
        <f t="shared" si="7"/>
        <v>0</v>
      </c>
      <c r="P25" s="32">
        <f>SUM(D25:O25)</f>
        <v>1831958.49</v>
      </c>
    </row>
    <row r="26" spans="1:16" ht="15" customHeight="1" x14ac:dyDescent="0.25">
      <c r="A26" s="5" t="s">
        <v>17</v>
      </c>
      <c r="B26" s="35">
        <v>826848</v>
      </c>
      <c r="C26" s="31">
        <v>826848</v>
      </c>
      <c r="D26" s="14"/>
      <c r="E26" s="13">
        <f>38675.04-D26</f>
        <v>38675.040000000001</v>
      </c>
      <c r="F26" s="13"/>
      <c r="G26" s="13"/>
      <c r="H26" s="14"/>
      <c r="I26" s="13"/>
      <c r="J26" s="13"/>
      <c r="K26" s="13"/>
      <c r="L26" s="13"/>
      <c r="M26" s="13"/>
      <c r="N26" s="13"/>
      <c r="O26" s="13"/>
      <c r="P26" s="8">
        <f>SUM(D26:O26)</f>
        <v>38675.040000000001</v>
      </c>
    </row>
    <row r="27" spans="1:16" x14ac:dyDescent="0.25">
      <c r="A27" s="5" t="s">
        <v>18</v>
      </c>
      <c r="B27" s="35">
        <v>805000</v>
      </c>
      <c r="C27" s="31">
        <v>805000</v>
      </c>
      <c r="D27" s="14"/>
      <c r="E27" s="13">
        <f t="shared" ref="E27:E33" si="8">0-D27</f>
        <v>0</v>
      </c>
      <c r="F27" s="13"/>
      <c r="G27" s="13"/>
      <c r="H27" s="14"/>
      <c r="I27" s="13"/>
      <c r="J27" s="13"/>
      <c r="K27" s="13"/>
      <c r="L27" s="13"/>
      <c r="M27" s="13"/>
      <c r="N27" s="13"/>
      <c r="O27" s="13"/>
      <c r="P27" s="8">
        <f t="shared" ref="P27:P34" si="9">SUM(D27:O27)</f>
        <v>0</v>
      </c>
    </row>
    <row r="28" spans="1:16" x14ac:dyDescent="0.25">
      <c r="A28" s="5" t="s">
        <v>19</v>
      </c>
      <c r="B28" s="35">
        <v>478200</v>
      </c>
      <c r="C28" s="35">
        <v>578200</v>
      </c>
      <c r="D28" s="14"/>
      <c r="E28" s="13">
        <f t="shared" si="8"/>
        <v>0</v>
      </c>
      <c r="F28" s="13"/>
      <c r="G28" s="13"/>
      <c r="H28" s="14"/>
      <c r="I28" s="13"/>
      <c r="J28" s="13"/>
      <c r="K28" s="13"/>
      <c r="L28" s="13"/>
      <c r="M28" s="13"/>
      <c r="N28" s="13"/>
      <c r="O28" s="13"/>
      <c r="P28" s="8">
        <f t="shared" si="9"/>
        <v>0</v>
      </c>
    </row>
    <row r="29" spans="1:16" x14ac:dyDescent="0.25">
      <c r="A29" s="5" t="s">
        <v>20</v>
      </c>
      <c r="B29" s="35">
        <v>100000</v>
      </c>
      <c r="C29" s="31">
        <v>100000</v>
      </c>
      <c r="D29" s="14"/>
      <c r="E29" s="13">
        <f t="shared" si="8"/>
        <v>0</v>
      </c>
      <c r="F29" s="13"/>
      <c r="G29" s="13"/>
      <c r="H29" s="14"/>
      <c r="I29" s="13"/>
      <c r="J29" s="13"/>
      <c r="K29" s="13"/>
      <c r="L29" s="13"/>
      <c r="M29" s="13"/>
      <c r="N29" s="13"/>
      <c r="O29" s="13"/>
      <c r="P29" s="8">
        <f t="shared" si="9"/>
        <v>0</v>
      </c>
    </row>
    <row r="30" spans="1:16" x14ac:dyDescent="0.25">
      <c r="A30" s="5" t="s">
        <v>21</v>
      </c>
      <c r="B30" s="35">
        <v>248000</v>
      </c>
      <c r="C30" s="35">
        <v>248000</v>
      </c>
      <c r="D30" s="14"/>
      <c r="E30" s="13">
        <f t="shared" si="8"/>
        <v>0</v>
      </c>
      <c r="F30" s="13"/>
      <c r="G30" s="13"/>
      <c r="H30" s="14"/>
      <c r="I30" s="13"/>
      <c r="J30" s="13"/>
      <c r="K30" s="13"/>
      <c r="L30" s="13"/>
      <c r="M30" s="13"/>
      <c r="N30" s="13"/>
      <c r="O30" s="13"/>
      <c r="P30" s="8">
        <f t="shared" si="9"/>
        <v>0</v>
      </c>
    </row>
    <row r="31" spans="1:16" ht="24.95" customHeight="1" x14ac:dyDescent="0.25">
      <c r="A31" s="5" t="s">
        <v>22</v>
      </c>
      <c r="B31" s="35">
        <v>3130</v>
      </c>
      <c r="C31" s="31">
        <v>238130</v>
      </c>
      <c r="D31" s="14"/>
      <c r="E31" s="13">
        <f>172126.01-D31</f>
        <v>172126.01</v>
      </c>
      <c r="F31" s="13"/>
      <c r="G31" s="13"/>
      <c r="H31" s="14"/>
      <c r="I31" s="13"/>
      <c r="J31" s="13"/>
      <c r="K31" s="13"/>
      <c r="L31" s="13"/>
      <c r="M31" s="13"/>
      <c r="N31" s="13"/>
      <c r="O31" s="13"/>
      <c r="P31" s="8">
        <f t="shared" si="9"/>
        <v>172126.01</v>
      </c>
    </row>
    <row r="32" spans="1:16" ht="24.95" customHeight="1" x14ac:dyDescent="0.25">
      <c r="A32" s="5" t="s">
        <v>23</v>
      </c>
      <c r="B32" s="35">
        <v>9155250</v>
      </c>
      <c r="C32" s="35">
        <v>9155250</v>
      </c>
      <c r="D32" s="14"/>
      <c r="E32" s="13">
        <f>1600000-D32</f>
        <v>1600000</v>
      </c>
      <c r="F32" s="13"/>
      <c r="G32" s="13"/>
      <c r="H32" s="14"/>
      <c r="I32" s="13"/>
      <c r="J32" s="13"/>
      <c r="K32" s="13"/>
      <c r="L32" s="13"/>
      <c r="M32" s="13"/>
      <c r="N32" s="13"/>
      <c r="O32" s="13"/>
      <c r="P32" s="8">
        <f t="shared" si="9"/>
        <v>1600000</v>
      </c>
    </row>
    <row r="33" spans="1:16" ht="24.95" customHeight="1" x14ac:dyDescent="0.25">
      <c r="A33" s="5" t="s">
        <v>39</v>
      </c>
      <c r="B33" s="36">
        <v>0</v>
      </c>
      <c r="C33" s="36">
        <v>0</v>
      </c>
      <c r="D33" s="14">
        <v>0</v>
      </c>
      <c r="E33" s="13">
        <f t="shared" si="8"/>
        <v>0</v>
      </c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8">
        <f t="shared" si="9"/>
        <v>0</v>
      </c>
    </row>
    <row r="34" spans="1:16" x14ac:dyDescent="0.25">
      <c r="A34" s="5" t="s">
        <v>24</v>
      </c>
      <c r="B34" s="35">
        <v>10424931</v>
      </c>
      <c r="C34" s="35">
        <v>2424931</v>
      </c>
      <c r="D34" s="14"/>
      <c r="E34" s="13">
        <f>21157.44-D34</f>
        <v>21157.439999999999</v>
      </c>
      <c r="F34" s="13"/>
      <c r="G34" s="13"/>
      <c r="H34" s="14"/>
      <c r="I34" s="13"/>
      <c r="J34" s="13"/>
      <c r="K34" s="13"/>
      <c r="L34" s="13"/>
      <c r="M34" s="13"/>
      <c r="N34" s="13"/>
      <c r="O34" s="13"/>
      <c r="P34" s="8">
        <f t="shared" si="9"/>
        <v>21157.439999999999</v>
      </c>
    </row>
    <row r="35" spans="1:16" s="25" customFormat="1" x14ac:dyDescent="0.25">
      <c r="A35" s="4" t="s">
        <v>25</v>
      </c>
      <c r="B35" s="32">
        <f>SUM(B36:B42)</f>
        <v>5760000</v>
      </c>
      <c r="C35" s="34">
        <f>SUM(C36:C42)</f>
        <v>4700000</v>
      </c>
      <c r="D35" s="32">
        <f>SUM(D36:D42)</f>
        <v>0</v>
      </c>
      <c r="E35" s="33">
        <f>SUM(E36:E42)</f>
        <v>0</v>
      </c>
      <c r="F35" s="33">
        <f t="shared" ref="F35" si="10">SUM(F36:F42)</f>
        <v>0</v>
      </c>
      <c r="G35" s="33">
        <f>SUM(G36:G42)</f>
        <v>0</v>
      </c>
      <c r="H35" s="32">
        <f>SUM(H36:H42)</f>
        <v>0</v>
      </c>
      <c r="I35" s="33">
        <f>SUM(I36:I42)</f>
        <v>0</v>
      </c>
      <c r="J35" s="33">
        <f>SUM(J36:J42)</f>
        <v>0</v>
      </c>
      <c r="K35" s="33">
        <f t="shared" ref="K35" si="11">SUM(K36:K42)</f>
        <v>0</v>
      </c>
      <c r="L35" s="33">
        <f t="shared" ref="L35" si="12">SUM(L36:L42)</f>
        <v>0</v>
      </c>
      <c r="M35" s="33">
        <f t="shared" ref="M35" si="13">SUM(M36:M42)</f>
        <v>0</v>
      </c>
      <c r="N35" s="33">
        <f t="shared" ref="N35" si="14">SUM(N36:N42)</f>
        <v>0</v>
      </c>
      <c r="O35" s="33">
        <f t="shared" ref="O35" si="15">SUM(O36:O42)</f>
        <v>0</v>
      </c>
      <c r="P35" s="33">
        <f>SUM(D35:O35)</f>
        <v>0</v>
      </c>
    </row>
    <row r="36" spans="1:16" ht="24.95" customHeight="1" x14ac:dyDescent="0.25">
      <c r="A36" s="5" t="s">
        <v>26</v>
      </c>
      <c r="B36" s="14">
        <v>5700000</v>
      </c>
      <c r="C36" s="13">
        <v>4700000</v>
      </c>
      <c r="D36" s="14">
        <v>0</v>
      </c>
      <c r="E36" s="13">
        <f t="shared" ref="E36:E42" si="16">0-D36</f>
        <v>0</v>
      </c>
      <c r="F36" s="13"/>
      <c r="G36" s="13"/>
      <c r="H36" s="14"/>
      <c r="I36" s="13"/>
      <c r="J36" s="13"/>
      <c r="K36" s="13"/>
      <c r="L36" s="13"/>
      <c r="M36" s="13"/>
      <c r="N36" s="13"/>
      <c r="O36" s="13"/>
      <c r="P36" s="8">
        <f>SUM(D36:O36)</f>
        <v>0</v>
      </c>
    </row>
    <row r="37" spans="1:16" ht="24.95" customHeight="1" x14ac:dyDescent="0.25">
      <c r="A37" s="5" t="s">
        <v>40</v>
      </c>
      <c r="B37" s="14"/>
      <c r="C37" s="13"/>
      <c r="D37" s="14"/>
      <c r="E37" s="13">
        <f t="shared" si="16"/>
        <v>0</v>
      </c>
      <c r="F37" s="13"/>
      <c r="G37" s="13"/>
      <c r="H37" s="14"/>
      <c r="I37" s="13"/>
      <c r="J37" s="13"/>
      <c r="K37" s="13"/>
      <c r="L37" s="13"/>
      <c r="M37" s="13"/>
      <c r="N37" s="13"/>
      <c r="O37" s="13"/>
      <c r="P37" s="8">
        <f t="shared" ref="P37:P42" si="17">SUM(D37:O37)</f>
        <v>0</v>
      </c>
    </row>
    <row r="38" spans="1:16" ht="24.95" customHeight="1" x14ac:dyDescent="0.25">
      <c r="A38" s="5" t="s">
        <v>41</v>
      </c>
      <c r="B38" s="14"/>
      <c r="C38" s="13"/>
      <c r="D38" s="14"/>
      <c r="E38" s="13">
        <f t="shared" si="16"/>
        <v>0</v>
      </c>
      <c r="F38" s="13"/>
      <c r="G38" s="13"/>
      <c r="H38" s="14"/>
      <c r="I38" s="13"/>
      <c r="J38" s="13"/>
      <c r="K38" s="13"/>
      <c r="L38" s="13"/>
      <c r="M38" s="13"/>
      <c r="N38" s="13"/>
      <c r="O38" s="13"/>
      <c r="P38" s="8">
        <f t="shared" si="17"/>
        <v>0</v>
      </c>
    </row>
    <row r="39" spans="1:16" ht="24.95" customHeight="1" x14ac:dyDescent="0.25">
      <c r="A39" s="5" t="s">
        <v>42</v>
      </c>
      <c r="B39" s="14">
        <v>60000</v>
      </c>
      <c r="C39" s="13">
        <v>0</v>
      </c>
      <c r="D39" s="14"/>
      <c r="E39" s="13">
        <f t="shared" si="16"/>
        <v>0</v>
      </c>
      <c r="F39" s="13"/>
      <c r="G39" s="13"/>
      <c r="H39" s="14"/>
      <c r="I39" s="13"/>
      <c r="J39" s="13"/>
      <c r="K39" s="13"/>
      <c r="L39" s="13"/>
      <c r="M39" s="13"/>
      <c r="N39" s="13"/>
      <c r="O39" s="13"/>
      <c r="P39" s="8">
        <f t="shared" si="17"/>
        <v>0</v>
      </c>
    </row>
    <row r="40" spans="1:16" ht="24.95" customHeight="1" x14ac:dyDescent="0.25">
      <c r="A40" s="5" t="s">
        <v>43</v>
      </c>
      <c r="B40" s="14"/>
      <c r="C40" s="13"/>
      <c r="D40" s="14"/>
      <c r="E40" s="13">
        <f t="shared" si="16"/>
        <v>0</v>
      </c>
      <c r="F40" s="13"/>
      <c r="G40" s="13"/>
      <c r="H40" s="14"/>
      <c r="I40" s="13"/>
      <c r="J40" s="13"/>
      <c r="K40" s="13"/>
      <c r="L40" s="13"/>
      <c r="M40" s="13"/>
      <c r="N40" s="13"/>
      <c r="O40" s="13"/>
      <c r="P40" s="8">
        <f t="shared" si="17"/>
        <v>0</v>
      </c>
    </row>
    <row r="41" spans="1:16" ht="15" customHeight="1" x14ac:dyDescent="0.25">
      <c r="A41" s="5" t="s">
        <v>27</v>
      </c>
      <c r="B41" s="14"/>
      <c r="C41" s="13"/>
      <c r="D41" s="14"/>
      <c r="E41" s="13">
        <f t="shared" si="16"/>
        <v>0</v>
      </c>
      <c r="F41" s="13"/>
      <c r="G41" s="13"/>
      <c r="H41" s="14"/>
      <c r="I41" s="13"/>
      <c r="J41" s="13"/>
      <c r="K41" s="13"/>
      <c r="L41" s="13"/>
      <c r="M41" s="13"/>
      <c r="N41" s="13"/>
      <c r="O41" s="13"/>
      <c r="P41" s="8">
        <f t="shared" si="17"/>
        <v>0</v>
      </c>
    </row>
    <row r="42" spans="1:16" ht="24.95" customHeight="1" x14ac:dyDescent="0.25">
      <c r="A42" s="5" t="s">
        <v>44</v>
      </c>
      <c r="B42" s="14"/>
      <c r="C42" s="13"/>
      <c r="D42" s="14"/>
      <c r="E42" s="13">
        <f t="shared" si="16"/>
        <v>0</v>
      </c>
      <c r="F42" s="13"/>
      <c r="G42" s="13"/>
      <c r="H42" s="14"/>
      <c r="I42" s="13"/>
      <c r="J42" s="13"/>
      <c r="K42" s="13"/>
      <c r="L42" s="13"/>
      <c r="M42" s="13"/>
      <c r="N42" s="13"/>
      <c r="O42" s="13"/>
      <c r="P42" s="8">
        <f t="shared" si="17"/>
        <v>0</v>
      </c>
    </row>
    <row r="43" spans="1:16" s="25" customFormat="1" x14ac:dyDescent="0.25">
      <c r="A43" s="4" t="s">
        <v>45</v>
      </c>
      <c r="B43" s="32">
        <f>SUM(B44:B50)</f>
        <v>0</v>
      </c>
      <c r="C43" s="34">
        <f t="shared" ref="C43:O43" si="18">SUM(C44:C50)</f>
        <v>0</v>
      </c>
      <c r="D43" s="32">
        <f t="shared" si="18"/>
        <v>0</v>
      </c>
      <c r="E43" s="33">
        <f>SUM(E44:E50)</f>
        <v>0</v>
      </c>
      <c r="F43" s="33">
        <f t="shared" si="18"/>
        <v>0</v>
      </c>
      <c r="G43" s="33">
        <f t="shared" si="18"/>
        <v>0</v>
      </c>
      <c r="H43" s="32">
        <f t="shared" si="18"/>
        <v>0</v>
      </c>
      <c r="I43" s="33">
        <f t="shared" si="18"/>
        <v>0</v>
      </c>
      <c r="J43" s="33">
        <f t="shared" si="18"/>
        <v>0</v>
      </c>
      <c r="K43" s="33">
        <f t="shared" si="18"/>
        <v>0</v>
      </c>
      <c r="L43" s="33">
        <f t="shared" si="18"/>
        <v>0</v>
      </c>
      <c r="M43" s="33">
        <f t="shared" si="18"/>
        <v>0</v>
      </c>
      <c r="N43" s="33">
        <f t="shared" si="18"/>
        <v>0</v>
      </c>
      <c r="O43" s="33">
        <f t="shared" si="18"/>
        <v>0</v>
      </c>
      <c r="P43" s="33">
        <f>SUM(D43:O43)</f>
        <v>0</v>
      </c>
    </row>
    <row r="44" spans="1:16" x14ac:dyDescent="0.25">
      <c r="A44" s="5" t="s">
        <v>46</v>
      </c>
      <c r="B44" s="14"/>
      <c r="C44" s="13">
        <v>0</v>
      </c>
      <c r="D44" s="14"/>
      <c r="E44" s="13">
        <f t="shared" ref="E44:E50" si="19">0-D44</f>
        <v>0</v>
      </c>
      <c r="F44" s="13"/>
      <c r="G44" s="13"/>
      <c r="H44" s="14"/>
      <c r="I44" s="13"/>
      <c r="J44" s="13"/>
      <c r="K44" s="13"/>
      <c r="L44" s="13"/>
      <c r="M44" s="13"/>
      <c r="N44" s="13"/>
      <c r="O44" s="13"/>
      <c r="P44" s="8">
        <f>SUM(D44:O44)</f>
        <v>0</v>
      </c>
    </row>
    <row r="45" spans="1:16" ht="24.95" customHeight="1" x14ac:dyDescent="0.25">
      <c r="A45" s="5" t="s">
        <v>47</v>
      </c>
      <c r="B45" s="14"/>
      <c r="C45" s="13"/>
      <c r="D45" s="14"/>
      <c r="E45" s="13">
        <f t="shared" si="19"/>
        <v>0</v>
      </c>
      <c r="F45" s="13"/>
      <c r="G45" s="13"/>
      <c r="H45" s="14"/>
      <c r="I45" s="13"/>
      <c r="J45" s="13"/>
      <c r="K45" s="13"/>
      <c r="L45" s="13"/>
      <c r="M45" s="13"/>
      <c r="N45" s="13"/>
      <c r="O45" s="13"/>
      <c r="P45" s="8">
        <f t="shared" ref="P45:P50" si="20">SUM(D45:O45)</f>
        <v>0</v>
      </c>
    </row>
    <row r="46" spans="1:16" ht="24.95" customHeight="1" x14ac:dyDescent="0.25">
      <c r="A46" s="5" t="s">
        <v>48</v>
      </c>
      <c r="B46" s="14"/>
      <c r="C46" s="13"/>
      <c r="D46" s="14"/>
      <c r="E46" s="13">
        <f t="shared" si="19"/>
        <v>0</v>
      </c>
      <c r="F46" s="13"/>
      <c r="G46" s="13"/>
      <c r="H46" s="14"/>
      <c r="I46" s="13"/>
      <c r="J46" s="13"/>
      <c r="K46" s="13"/>
      <c r="L46" s="13"/>
      <c r="M46" s="13"/>
      <c r="N46" s="13"/>
      <c r="O46" s="13"/>
      <c r="P46" s="8">
        <f t="shared" si="20"/>
        <v>0</v>
      </c>
    </row>
    <row r="47" spans="1:16" ht="24.95" customHeight="1" x14ac:dyDescent="0.25">
      <c r="A47" s="5" t="s">
        <v>49</v>
      </c>
      <c r="B47" s="14">
        <v>0</v>
      </c>
      <c r="C47" s="13">
        <v>0</v>
      </c>
      <c r="D47" s="14"/>
      <c r="E47" s="13">
        <f t="shared" si="19"/>
        <v>0</v>
      </c>
      <c r="F47" s="13"/>
      <c r="G47" s="13"/>
      <c r="H47" s="14"/>
      <c r="I47" s="13"/>
      <c r="J47" s="13"/>
      <c r="K47" s="13"/>
      <c r="L47" s="13"/>
      <c r="M47" s="13"/>
      <c r="N47" s="13"/>
      <c r="O47" s="13"/>
      <c r="P47" s="8">
        <f t="shared" si="20"/>
        <v>0</v>
      </c>
    </row>
    <row r="48" spans="1:16" ht="24.95" customHeight="1" x14ac:dyDescent="0.25">
      <c r="A48" s="5" t="s">
        <v>50</v>
      </c>
      <c r="B48" s="14"/>
      <c r="C48" s="13"/>
      <c r="D48" s="14"/>
      <c r="E48" s="13">
        <f t="shared" si="19"/>
        <v>0</v>
      </c>
      <c r="F48" s="13"/>
      <c r="G48" s="13"/>
      <c r="H48" s="14"/>
      <c r="I48" s="13"/>
      <c r="J48" s="13"/>
      <c r="K48" s="13"/>
      <c r="L48" s="13"/>
      <c r="M48" s="13"/>
      <c r="N48" s="13"/>
      <c r="O48" s="13"/>
      <c r="P48" s="8">
        <f t="shared" si="20"/>
        <v>0</v>
      </c>
    </row>
    <row r="49" spans="1:16" x14ac:dyDescent="0.25">
      <c r="A49" s="5" t="s">
        <v>51</v>
      </c>
      <c r="B49" s="14"/>
      <c r="C49" s="13"/>
      <c r="D49" s="14"/>
      <c r="E49" s="13">
        <f t="shared" si="19"/>
        <v>0</v>
      </c>
      <c r="F49" s="13"/>
      <c r="G49" s="13"/>
      <c r="H49" s="14"/>
      <c r="I49" s="13"/>
      <c r="J49" s="13"/>
      <c r="K49" s="13"/>
      <c r="L49" s="13"/>
      <c r="M49" s="13"/>
      <c r="N49" s="13"/>
      <c r="O49" s="13"/>
      <c r="P49" s="8">
        <f t="shared" si="20"/>
        <v>0</v>
      </c>
    </row>
    <row r="50" spans="1:16" ht="24.95" customHeight="1" x14ac:dyDescent="0.25">
      <c r="A50" s="5" t="s">
        <v>52</v>
      </c>
      <c r="B50" s="14"/>
      <c r="C50" s="13"/>
      <c r="D50" s="14"/>
      <c r="E50" s="13">
        <f t="shared" si="19"/>
        <v>0</v>
      </c>
      <c r="F50" s="13"/>
      <c r="G50" s="13"/>
      <c r="H50" s="14"/>
      <c r="I50" s="13"/>
      <c r="J50" s="13"/>
      <c r="K50" s="13"/>
      <c r="L50" s="13"/>
      <c r="M50" s="13"/>
      <c r="N50" s="13"/>
      <c r="O50" s="13"/>
      <c r="P50" s="8">
        <f t="shared" si="20"/>
        <v>0</v>
      </c>
    </row>
    <row r="51" spans="1:16" s="25" customFormat="1" x14ac:dyDescent="0.25">
      <c r="A51" s="4" t="s">
        <v>28</v>
      </c>
      <c r="B51" s="32">
        <f>SUM(B52:B60)</f>
        <v>624313</v>
      </c>
      <c r="C51" s="32">
        <f>SUM(C52:C60)</f>
        <v>688313</v>
      </c>
      <c r="D51" s="32">
        <f>SUM(D52:D60)</f>
        <v>0</v>
      </c>
      <c r="E51" s="33">
        <f>SUM(E52:E60)</f>
        <v>0</v>
      </c>
      <c r="F51" s="33">
        <f t="shared" ref="F51:O51" si="21">SUM(F52:F60)</f>
        <v>0</v>
      </c>
      <c r="G51" s="33">
        <f t="shared" si="21"/>
        <v>0</v>
      </c>
      <c r="H51" s="32">
        <f t="shared" si="21"/>
        <v>0</v>
      </c>
      <c r="I51" s="33">
        <f t="shared" si="21"/>
        <v>0</v>
      </c>
      <c r="J51" s="33">
        <f t="shared" si="21"/>
        <v>0</v>
      </c>
      <c r="K51" s="33">
        <f t="shared" si="21"/>
        <v>0</v>
      </c>
      <c r="L51" s="33">
        <f t="shared" si="21"/>
        <v>0</v>
      </c>
      <c r="M51" s="33">
        <f t="shared" si="21"/>
        <v>0</v>
      </c>
      <c r="N51" s="33">
        <f t="shared" si="21"/>
        <v>0</v>
      </c>
      <c r="O51" s="33">
        <f t="shared" si="21"/>
        <v>0</v>
      </c>
      <c r="P51" s="32">
        <f>SUM(D51:O51)</f>
        <v>0</v>
      </c>
    </row>
    <row r="52" spans="1:16" ht="15" customHeight="1" x14ac:dyDescent="0.25">
      <c r="A52" s="5" t="s">
        <v>29</v>
      </c>
      <c r="B52" s="35">
        <v>262160</v>
      </c>
      <c r="C52" s="35">
        <v>262160</v>
      </c>
      <c r="D52" s="14"/>
      <c r="E52" s="13">
        <f t="shared" ref="E52:E60" si="22">0-D52</f>
        <v>0</v>
      </c>
      <c r="F52" s="13"/>
      <c r="G52" s="13"/>
      <c r="H52" s="14"/>
      <c r="I52" s="13"/>
      <c r="J52" s="13"/>
      <c r="K52" s="13"/>
      <c r="L52" s="13"/>
      <c r="M52" s="13"/>
      <c r="N52" s="13"/>
      <c r="O52" s="13"/>
      <c r="P52" s="8">
        <f>SUM(D52:O52)</f>
        <v>0</v>
      </c>
    </row>
    <row r="53" spans="1:16" ht="15" customHeight="1" x14ac:dyDescent="0.25">
      <c r="A53" s="5" t="s">
        <v>30</v>
      </c>
      <c r="B53" s="35">
        <v>300000</v>
      </c>
      <c r="C53" s="31">
        <v>364000</v>
      </c>
      <c r="D53" s="14"/>
      <c r="E53" s="13">
        <f t="shared" si="22"/>
        <v>0</v>
      </c>
      <c r="F53" s="13"/>
      <c r="G53" s="13"/>
      <c r="H53" s="14"/>
      <c r="I53" s="13"/>
      <c r="J53" s="13"/>
      <c r="K53" s="13"/>
      <c r="L53" s="13"/>
      <c r="M53" s="13"/>
      <c r="N53" s="13"/>
      <c r="O53" s="13"/>
      <c r="P53" s="8">
        <f t="shared" ref="P53:P59" si="23">SUM(D53:O53)</f>
        <v>0</v>
      </c>
    </row>
    <row r="54" spans="1:16" ht="24.95" customHeight="1" x14ac:dyDescent="0.25">
      <c r="A54" s="5" t="s">
        <v>31</v>
      </c>
      <c r="B54" s="35">
        <v>0</v>
      </c>
      <c r="C54" s="31">
        <v>0</v>
      </c>
      <c r="D54" s="14"/>
      <c r="E54" s="13">
        <f t="shared" si="22"/>
        <v>0</v>
      </c>
      <c r="F54" s="13"/>
      <c r="G54" s="13"/>
      <c r="H54" s="14"/>
      <c r="I54" s="13"/>
      <c r="J54" s="13"/>
      <c r="K54" s="13"/>
      <c r="L54" s="13"/>
      <c r="M54" s="13"/>
      <c r="N54" s="13"/>
      <c r="O54" s="13"/>
      <c r="P54" s="8">
        <f t="shared" si="23"/>
        <v>0</v>
      </c>
    </row>
    <row r="55" spans="1:16" ht="24.95" customHeight="1" x14ac:dyDescent="0.25">
      <c r="A55" s="5" t="s">
        <v>32</v>
      </c>
      <c r="B55" s="35">
        <v>0</v>
      </c>
      <c r="C55" s="31">
        <v>0</v>
      </c>
      <c r="D55" s="14"/>
      <c r="E55" s="13">
        <f t="shared" si="22"/>
        <v>0</v>
      </c>
      <c r="F55" s="13"/>
      <c r="G55" s="13"/>
      <c r="H55" s="14"/>
      <c r="I55" s="13"/>
      <c r="J55" s="13"/>
      <c r="K55" s="13"/>
      <c r="L55" s="13"/>
      <c r="M55" s="13"/>
      <c r="N55" s="13"/>
      <c r="O55" s="13"/>
      <c r="P55" s="8">
        <f t="shared" si="23"/>
        <v>0</v>
      </c>
    </row>
    <row r="56" spans="1:16" x14ac:dyDescent="0.25">
      <c r="A56" s="5" t="s">
        <v>33</v>
      </c>
      <c r="B56" s="35">
        <v>62153</v>
      </c>
      <c r="C56" s="35">
        <v>62153</v>
      </c>
      <c r="D56" s="14"/>
      <c r="E56" s="13">
        <f t="shared" si="22"/>
        <v>0</v>
      </c>
      <c r="F56" s="13"/>
      <c r="G56" s="13"/>
      <c r="H56" s="14"/>
      <c r="I56" s="13"/>
      <c r="J56" s="13"/>
      <c r="K56" s="13"/>
      <c r="L56" s="13"/>
      <c r="M56" s="13"/>
      <c r="N56" s="13"/>
      <c r="O56" s="13"/>
      <c r="P56" s="8">
        <f t="shared" si="23"/>
        <v>0</v>
      </c>
    </row>
    <row r="57" spans="1:16" x14ac:dyDescent="0.25">
      <c r="A57" s="5" t="s">
        <v>53</v>
      </c>
      <c r="B57" s="35">
        <v>0</v>
      </c>
      <c r="C57" s="31">
        <v>0</v>
      </c>
      <c r="D57" s="14"/>
      <c r="E57" s="13">
        <f t="shared" si="22"/>
        <v>0</v>
      </c>
      <c r="F57" s="13"/>
      <c r="G57" s="13"/>
      <c r="H57" s="14"/>
      <c r="I57" s="13"/>
      <c r="J57" s="13"/>
      <c r="K57" s="13"/>
      <c r="L57" s="13"/>
      <c r="M57" s="13"/>
      <c r="N57" s="13"/>
      <c r="O57" s="13"/>
      <c r="P57" s="8">
        <f t="shared" si="23"/>
        <v>0</v>
      </c>
    </row>
    <row r="58" spans="1:16" x14ac:dyDescent="0.25">
      <c r="A58" s="5" t="s">
        <v>54</v>
      </c>
      <c r="B58" s="35">
        <v>0</v>
      </c>
      <c r="C58" s="31">
        <v>0</v>
      </c>
      <c r="D58" s="14"/>
      <c r="E58" s="13">
        <f t="shared" si="22"/>
        <v>0</v>
      </c>
      <c r="F58" s="13"/>
      <c r="G58" s="13"/>
      <c r="H58" s="14"/>
      <c r="I58" s="13"/>
      <c r="J58" s="13"/>
      <c r="K58" s="13"/>
      <c r="L58" s="13"/>
      <c r="M58" s="13"/>
      <c r="N58" s="13"/>
      <c r="O58" s="13"/>
      <c r="P58" s="8">
        <f t="shared" si="23"/>
        <v>0</v>
      </c>
    </row>
    <row r="59" spans="1:16" x14ac:dyDescent="0.25">
      <c r="A59" s="5" t="s">
        <v>34</v>
      </c>
      <c r="B59" s="35"/>
      <c r="C59" s="31">
        <v>0</v>
      </c>
      <c r="D59" s="14"/>
      <c r="E59" s="13">
        <f t="shared" si="22"/>
        <v>0</v>
      </c>
      <c r="F59" s="13"/>
      <c r="G59" s="13"/>
      <c r="H59" s="14"/>
      <c r="I59" s="13"/>
      <c r="J59" s="13"/>
      <c r="K59" s="13"/>
      <c r="L59" s="13"/>
      <c r="M59" s="13"/>
      <c r="N59" s="13"/>
      <c r="O59" s="13"/>
      <c r="P59" s="8">
        <f t="shared" si="23"/>
        <v>0</v>
      </c>
    </row>
    <row r="60" spans="1:16" ht="24.95" customHeight="1" x14ac:dyDescent="0.25">
      <c r="A60" s="5" t="s">
        <v>55</v>
      </c>
      <c r="B60" s="35">
        <v>0</v>
      </c>
      <c r="C60" s="31">
        <v>0</v>
      </c>
      <c r="D60" s="14"/>
      <c r="E60" s="13">
        <f t="shared" si="22"/>
        <v>0</v>
      </c>
      <c r="F60" s="13"/>
      <c r="G60" s="13"/>
      <c r="H60" s="14"/>
      <c r="I60" s="13"/>
      <c r="J60" s="13"/>
      <c r="K60" s="13"/>
      <c r="L60" s="13"/>
      <c r="M60" s="13"/>
      <c r="N60" s="13"/>
      <c r="O60" s="13"/>
      <c r="P60" s="8">
        <f>SUM(D60:O60)</f>
        <v>0</v>
      </c>
    </row>
    <row r="61" spans="1:16" s="25" customFormat="1" x14ac:dyDescent="0.25">
      <c r="A61" s="4" t="s">
        <v>56</v>
      </c>
      <c r="B61" s="32">
        <f>SUM(B62:B65)</f>
        <v>0</v>
      </c>
      <c r="C61" s="34">
        <f t="shared" ref="C61:D61" si="24">SUM(C62:C65)</f>
        <v>0</v>
      </c>
      <c r="D61" s="32">
        <f t="shared" si="24"/>
        <v>0</v>
      </c>
      <c r="E61" s="33">
        <f>SUM(E62:E65)</f>
        <v>0</v>
      </c>
      <c r="F61" s="33">
        <f t="shared" ref="F61:O61" si="25">SUM(F62:F65)</f>
        <v>0</v>
      </c>
      <c r="G61" s="33">
        <f t="shared" si="25"/>
        <v>0</v>
      </c>
      <c r="H61" s="32">
        <f t="shared" si="25"/>
        <v>0</v>
      </c>
      <c r="I61" s="33">
        <f t="shared" si="25"/>
        <v>0</v>
      </c>
      <c r="J61" s="33">
        <f t="shared" si="25"/>
        <v>0</v>
      </c>
      <c r="K61" s="33">
        <f t="shared" si="25"/>
        <v>0</v>
      </c>
      <c r="L61" s="33">
        <f t="shared" si="25"/>
        <v>0</v>
      </c>
      <c r="M61" s="33">
        <f t="shared" si="25"/>
        <v>0</v>
      </c>
      <c r="N61" s="33">
        <f t="shared" si="25"/>
        <v>0</v>
      </c>
      <c r="O61" s="33">
        <f t="shared" si="25"/>
        <v>0</v>
      </c>
      <c r="P61" s="33">
        <f>SUM(D61:O61)</f>
        <v>0</v>
      </c>
    </row>
    <row r="62" spans="1:16" x14ac:dyDescent="0.25">
      <c r="A62" s="5" t="s">
        <v>57</v>
      </c>
      <c r="B62" s="14"/>
      <c r="C62" s="13"/>
      <c r="D62" s="14"/>
      <c r="H62" s="14"/>
      <c r="P62" s="8">
        <f>SUM(D62:O62)</f>
        <v>0</v>
      </c>
    </row>
    <row r="63" spans="1:16" x14ac:dyDescent="0.25">
      <c r="A63" s="5" t="s">
        <v>58</v>
      </c>
      <c r="B63" s="14">
        <v>0</v>
      </c>
      <c r="C63" s="13">
        <v>0</v>
      </c>
      <c r="D63" s="14"/>
      <c r="H63" s="14"/>
      <c r="P63" s="8">
        <f t="shared" ref="P63:P65" si="26">SUM(D63:O63)</f>
        <v>0</v>
      </c>
    </row>
    <row r="64" spans="1:16" x14ac:dyDescent="0.25">
      <c r="A64" s="5" t="s">
        <v>59</v>
      </c>
      <c r="B64" s="14">
        <v>0</v>
      </c>
      <c r="C64" s="13">
        <v>0</v>
      </c>
      <c r="D64" s="14"/>
      <c r="H64" s="14"/>
      <c r="P64" s="8">
        <f t="shared" si="26"/>
        <v>0</v>
      </c>
    </row>
    <row r="65" spans="1:16" ht="24.95" customHeight="1" x14ac:dyDescent="0.25">
      <c r="A65" s="5" t="s">
        <v>60</v>
      </c>
      <c r="B65" s="14">
        <v>0</v>
      </c>
      <c r="C65" s="13">
        <v>0</v>
      </c>
      <c r="D65" s="14"/>
      <c r="H65" s="14"/>
      <c r="P65" s="8">
        <f t="shared" si="26"/>
        <v>0</v>
      </c>
    </row>
    <row r="66" spans="1:16" s="25" customFormat="1" ht="30" x14ac:dyDescent="0.25">
      <c r="A66" s="4" t="s">
        <v>61</v>
      </c>
      <c r="B66" s="32">
        <f>SUM(B67:B68)</f>
        <v>0</v>
      </c>
      <c r="C66" s="34">
        <f t="shared" ref="C66:O66" si="27">SUM(C67:C68)</f>
        <v>0</v>
      </c>
      <c r="D66" s="32">
        <f t="shared" si="27"/>
        <v>0</v>
      </c>
      <c r="E66" s="33">
        <f>SUM(E67:E68)</f>
        <v>0</v>
      </c>
      <c r="F66" s="33">
        <f t="shared" si="27"/>
        <v>0</v>
      </c>
      <c r="G66" s="33">
        <f t="shared" si="27"/>
        <v>0</v>
      </c>
      <c r="H66" s="32">
        <f t="shared" si="27"/>
        <v>0</v>
      </c>
      <c r="I66" s="33">
        <f t="shared" si="27"/>
        <v>0</v>
      </c>
      <c r="J66" s="33">
        <f t="shared" si="27"/>
        <v>0</v>
      </c>
      <c r="K66" s="33">
        <f t="shared" si="27"/>
        <v>0</v>
      </c>
      <c r="L66" s="33">
        <f t="shared" si="27"/>
        <v>0</v>
      </c>
      <c r="M66" s="33">
        <f t="shared" si="27"/>
        <v>0</v>
      </c>
      <c r="N66" s="33">
        <f t="shared" si="27"/>
        <v>0</v>
      </c>
      <c r="O66" s="33">
        <f t="shared" si="27"/>
        <v>0</v>
      </c>
      <c r="P66" s="33">
        <f>SUM(D66:O66)</f>
        <v>0</v>
      </c>
    </row>
    <row r="67" spans="1:16" x14ac:dyDescent="0.25">
      <c r="A67" s="5" t="s">
        <v>62</v>
      </c>
      <c r="B67" s="14">
        <v>0</v>
      </c>
      <c r="C67" s="13">
        <v>0</v>
      </c>
      <c r="D67" s="14">
        <v>0</v>
      </c>
      <c r="H67" s="14"/>
      <c r="P67" s="8">
        <f>SUM(D67:O67)</f>
        <v>0</v>
      </c>
    </row>
    <row r="68" spans="1:16" ht="30" x14ac:dyDescent="0.25">
      <c r="A68" s="5" t="s">
        <v>63</v>
      </c>
      <c r="B68" s="14">
        <v>0</v>
      </c>
      <c r="C68" s="13"/>
      <c r="D68" s="14">
        <v>0</v>
      </c>
      <c r="H68" s="14"/>
      <c r="P68" s="8">
        <f t="shared" ref="P68:P72" si="28">SUM(D68:O68)</f>
        <v>0</v>
      </c>
    </row>
    <row r="69" spans="1:16" s="25" customFormat="1" x14ac:dyDescent="0.25">
      <c r="A69" s="4" t="s">
        <v>64</v>
      </c>
      <c r="B69" s="11">
        <f>SUM(B70:B72)</f>
        <v>0</v>
      </c>
      <c r="C69" s="12">
        <f t="shared" ref="C69:D69" si="29">SUM(C70:C72)</f>
        <v>0</v>
      </c>
      <c r="D69" s="11">
        <f t="shared" si="29"/>
        <v>0</v>
      </c>
      <c r="E69" s="9"/>
      <c r="F69" s="9"/>
      <c r="G69" s="9"/>
      <c r="H69" s="11"/>
      <c r="I69" s="9"/>
      <c r="J69" s="9"/>
      <c r="K69" s="9"/>
      <c r="L69" s="9"/>
      <c r="M69" s="9"/>
      <c r="N69" s="9"/>
      <c r="O69" s="9"/>
      <c r="P69" s="9">
        <f t="shared" si="28"/>
        <v>0</v>
      </c>
    </row>
    <row r="70" spans="1:16" x14ac:dyDescent="0.25">
      <c r="A70" s="5" t="s">
        <v>65</v>
      </c>
      <c r="B70" s="14">
        <v>0</v>
      </c>
      <c r="C70" s="13">
        <v>0</v>
      </c>
      <c r="D70" s="14">
        <v>0</v>
      </c>
      <c r="H70" s="14"/>
      <c r="P70" s="8">
        <f t="shared" si="28"/>
        <v>0</v>
      </c>
    </row>
    <row r="71" spans="1:16" x14ac:dyDescent="0.25">
      <c r="A71" s="5" t="s">
        <v>66</v>
      </c>
      <c r="B71" s="14">
        <v>0</v>
      </c>
      <c r="C71" s="13">
        <v>0</v>
      </c>
      <c r="D71" s="14">
        <v>0</v>
      </c>
      <c r="H71" s="14"/>
      <c r="P71" s="8">
        <f t="shared" si="28"/>
        <v>0</v>
      </c>
    </row>
    <row r="72" spans="1:16" ht="30" x14ac:dyDescent="0.25">
      <c r="A72" s="5" t="s">
        <v>67</v>
      </c>
      <c r="B72" s="14">
        <v>0</v>
      </c>
      <c r="C72" s="13">
        <v>0</v>
      </c>
      <c r="D72" s="14">
        <v>0</v>
      </c>
      <c r="H72" s="14"/>
      <c r="P72" s="8">
        <f t="shared" si="28"/>
        <v>0</v>
      </c>
    </row>
    <row r="73" spans="1:16" x14ac:dyDescent="0.25">
      <c r="A73" s="6" t="s">
        <v>35</v>
      </c>
      <c r="B73" s="15">
        <f>SUM(B9,B15,B25,B35,B43,B51,B61,B66,B69)</f>
        <v>354000000</v>
      </c>
      <c r="C73" s="15">
        <f t="shared" ref="C73:O73" si="30">SUM(C9,C15,C25,C35,C43,C51,C61,C66,C69)</f>
        <v>354000000</v>
      </c>
      <c r="D73" s="15">
        <f t="shared" si="30"/>
        <v>15661978.83</v>
      </c>
      <c r="E73" s="16">
        <f t="shared" si="30"/>
        <v>17895818.649999999</v>
      </c>
      <c r="F73" s="16">
        <f t="shared" si="30"/>
        <v>0</v>
      </c>
      <c r="G73" s="16">
        <f t="shared" si="30"/>
        <v>0</v>
      </c>
      <c r="H73" s="15">
        <f t="shared" si="30"/>
        <v>0</v>
      </c>
      <c r="I73" s="16">
        <f t="shared" si="30"/>
        <v>0</v>
      </c>
      <c r="J73" s="16">
        <f t="shared" si="30"/>
        <v>0</v>
      </c>
      <c r="K73" s="16">
        <f t="shared" si="30"/>
        <v>0</v>
      </c>
      <c r="L73" s="16">
        <f t="shared" si="30"/>
        <v>0</v>
      </c>
      <c r="M73" s="16">
        <f t="shared" si="30"/>
        <v>0</v>
      </c>
      <c r="N73" s="16">
        <f t="shared" si="30"/>
        <v>0</v>
      </c>
      <c r="O73" s="16">
        <f t="shared" si="30"/>
        <v>0</v>
      </c>
      <c r="P73" s="16">
        <f>SUM(D73:O73)</f>
        <v>33557797.479999997</v>
      </c>
    </row>
    <row r="74" spans="1:16" ht="19.5" customHeight="1" x14ac:dyDescent="0.25">
      <c r="A74" s="3" t="s">
        <v>68</v>
      </c>
      <c r="B74" s="10">
        <f>SUM(B75,B78,B81)</f>
        <v>0</v>
      </c>
      <c r="C74" s="10">
        <f t="shared" ref="C74:D74" si="31">SUM(C75,C78,C81)</f>
        <v>0</v>
      </c>
      <c r="D74" s="10">
        <f t="shared" si="31"/>
        <v>0</v>
      </c>
      <c r="E74" s="17"/>
      <c r="F74" s="17"/>
      <c r="G74" s="17"/>
      <c r="H74" s="10"/>
      <c r="I74" s="17"/>
      <c r="J74" s="17"/>
      <c r="K74" s="17"/>
      <c r="L74" s="17"/>
      <c r="M74" s="17"/>
      <c r="N74" s="17"/>
      <c r="O74" s="17"/>
      <c r="P74" s="17">
        <f>SUM(D74:O74)</f>
        <v>0</v>
      </c>
    </row>
    <row r="75" spans="1:16" x14ac:dyDescent="0.25">
      <c r="A75" s="4" t="s">
        <v>69</v>
      </c>
      <c r="B75" s="11">
        <f>SUM(B76:B77)</f>
        <v>0</v>
      </c>
      <c r="C75" s="13">
        <f t="shared" ref="C75:D75" si="32">SUM(C76:C77)</f>
        <v>0</v>
      </c>
      <c r="D75" s="11">
        <f t="shared" si="32"/>
        <v>0</v>
      </c>
      <c r="H75" s="11"/>
      <c r="P75" s="9">
        <f>SUM(D75:O75)</f>
        <v>0</v>
      </c>
    </row>
    <row r="76" spans="1:16" ht="24.95" customHeight="1" x14ac:dyDescent="0.25">
      <c r="A76" s="5" t="s">
        <v>70</v>
      </c>
      <c r="B76" s="11">
        <v>0</v>
      </c>
      <c r="C76" s="13">
        <v>0</v>
      </c>
      <c r="D76" s="14">
        <v>0</v>
      </c>
      <c r="H76" s="14"/>
      <c r="P76" s="8">
        <f>SUM(D76:O76)</f>
        <v>0</v>
      </c>
    </row>
    <row r="77" spans="1:16" ht="24.95" customHeight="1" x14ac:dyDescent="0.25">
      <c r="A77" s="5" t="s">
        <v>71</v>
      </c>
      <c r="B77" s="14"/>
      <c r="C77" s="13"/>
      <c r="D77" s="14"/>
      <c r="H77" s="14"/>
      <c r="P77" s="8">
        <f t="shared" ref="P77:P80" si="33">SUM(D77:O77)</f>
        <v>0</v>
      </c>
    </row>
    <row r="78" spans="1:16" x14ac:dyDescent="0.25">
      <c r="A78" s="4" t="s">
        <v>72</v>
      </c>
      <c r="B78" s="11">
        <f>SUM(B79:B80)</f>
        <v>0</v>
      </c>
      <c r="C78" s="13">
        <f t="shared" ref="C78:D78" si="34">SUM(C79:C80)</f>
        <v>0</v>
      </c>
      <c r="D78" s="11">
        <f t="shared" si="34"/>
        <v>0</v>
      </c>
      <c r="H78" s="11"/>
      <c r="P78" s="8">
        <f t="shared" si="33"/>
        <v>0</v>
      </c>
    </row>
    <row r="79" spans="1:16" x14ac:dyDescent="0.25">
      <c r="A79" s="5" t="s">
        <v>73</v>
      </c>
      <c r="B79" s="14"/>
      <c r="C79" s="13"/>
      <c r="D79" s="14"/>
      <c r="H79" s="14"/>
      <c r="P79" s="8">
        <f t="shared" si="33"/>
        <v>0</v>
      </c>
    </row>
    <row r="80" spans="1:16" x14ac:dyDescent="0.25">
      <c r="A80" s="5" t="s">
        <v>74</v>
      </c>
      <c r="B80" s="14"/>
      <c r="C80" s="13"/>
      <c r="D80" s="14"/>
      <c r="H80" s="14"/>
      <c r="P80" s="8">
        <f t="shared" si="33"/>
        <v>0</v>
      </c>
    </row>
    <row r="81" spans="1:16" x14ac:dyDescent="0.25">
      <c r="A81" s="4" t="s">
        <v>75</v>
      </c>
      <c r="B81" s="11">
        <f>SUM(B82)</f>
        <v>0</v>
      </c>
      <c r="C81" s="13">
        <f t="shared" ref="C81:D81" si="35">SUM(C82)</f>
        <v>0</v>
      </c>
      <c r="D81" s="11">
        <f t="shared" si="35"/>
        <v>0</v>
      </c>
      <c r="H81" s="11"/>
      <c r="P81" s="9">
        <f>SUM(D81:O81)</f>
        <v>0</v>
      </c>
    </row>
    <row r="82" spans="1:16" x14ac:dyDescent="0.25">
      <c r="A82" s="5" t="s">
        <v>76</v>
      </c>
      <c r="B82" s="14"/>
      <c r="C82" s="13"/>
      <c r="D82" s="14"/>
      <c r="H82" s="14"/>
      <c r="P82" s="8">
        <f>SUM(D82:O82)</f>
        <v>0</v>
      </c>
    </row>
    <row r="83" spans="1:16" x14ac:dyDescent="0.25">
      <c r="A83" s="6" t="s">
        <v>77</v>
      </c>
      <c r="B83" s="15">
        <f>SUM(B75,B78,B81)</f>
        <v>0</v>
      </c>
      <c r="C83" s="15">
        <f t="shared" ref="C83:O83" si="36">SUM(C75,C78,C81)</f>
        <v>0</v>
      </c>
      <c r="D83" s="15">
        <f t="shared" si="36"/>
        <v>0</v>
      </c>
      <c r="E83" s="16">
        <f t="shared" si="36"/>
        <v>0</v>
      </c>
      <c r="F83" s="16">
        <f t="shared" si="36"/>
        <v>0</v>
      </c>
      <c r="G83" s="16">
        <f t="shared" si="36"/>
        <v>0</v>
      </c>
      <c r="H83" s="15">
        <f t="shared" si="36"/>
        <v>0</v>
      </c>
      <c r="I83" s="16">
        <f t="shared" si="36"/>
        <v>0</v>
      </c>
      <c r="J83" s="16">
        <f t="shared" si="36"/>
        <v>0</v>
      </c>
      <c r="K83" s="16">
        <f t="shared" si="36"/>
        <v>0</v>
      </c>
      <c r="L83" s="16">
        <f t="shared" si="36"/>
        <v>0</v>
      </c>
      <c r="M83" s="16">
        <f t="shared" si="36"/>
        <v>0</v>
      </c>
      <c r="N83" s="16">
        <f t="shared" si="36"/>
        <v>0</v>
      </c>
      <c r="O83" s="16">
        <f t="shared" si="36"/>
        <v>0</v>
      </c>
      <c r="P83" s="16">
        <f>SUM(D83:O83)</f>
        <v>0</v>
      </c>
    </row>
    <row r="84" spans="1:16" ht="9.9499999999999993" customHeight="1" x14ac:dyDescent="0.25">
      <c r="A84" s="7"/>
      <c r="B84" s="13"/>
      <c r="C84" s="13"/>
      <c r="D84" s="13"/>
      <c r="H84" s="13"/>
    </row>
    <row r="85" spans="1:16" ht="15.75" thickBot="1" x14ac:dyDescent="0.3">
      <c r="A85" s="28" t="s">
        <v>78</v>
      </c>
      <c r="B85" s="29">
        <f>SUM(B83)+B73</f>
        <v>354000000</v>
      </c>
      <c r="C85" s="29">
        <f>SUM(C83)+C73</f>
        <v>354000000</v>
      </c>
      <c r="D85" s="29">
        <f>SUM(D83)+D73</f>
        <v>15661978.83</v>
      </c>
      <c r="E85" s="29">
        <f>SUM(E83)+E73</f>
        <v>17895818.649999999</v>
      </c>
      <c r="F85" s="29">
        <f>SUM(F83)+F73</f>
        <v>0</v>
      </c>
      <c r="G85" s="29">
        <f>SUM(G83)+G73</f>
        <v>0</v>
      </c>
      <c r="H85" s="29">
        <f>SUM(H83)+H73</f>
        <v>0</v>
      </c>
      <c r="I85" s="29">
        <f>SUM(I83)+I73</f>
        <v>0</v>
      </c>
      <c r="J85" s="29">
        <f>SUM(J83)+J73</f>
        <v>0</v>
      </c>
      <c r="K85" s="29">
        <f>SUM(K83)+K73</f>
        <v>0</v>
      </c>
      <c r="L85" s="29">
        <f>SUM(L83)+L73</f>
        <v>0</v>
      </c>
      <c r="M85" s="29">
        <f>SUM(M83)+M73</f>
        <v>0</v>
      </c>
      <c r="N85" s="29">
        <f>SUM(N83)+N73</f>
        <v>0</v>
      </c>
      <c r="O85" s="29">
        <f>SUM(O83)+O73</f>
        <v>0</v>
      </c>
      <c r="P85" s="29">
        <f>SUM(D85:O85)</f>
        <v>33557797.479999997</v>
      </c>
    </row>
    <row r="86" spans="1:16" x14ac:dyDescent="0.25">
      <c r="A86" t="s">
        <v>97</v>
      </c>
    </row>
    <row r="90" spans="1:16" s="48" customFormat="1" x14ac:dyDescent="0.2">
      <c r="B90" s="49" t="s">
        <v>99</v>
      </c>
      <c r="C90" s="49"/>
      <c r="D90" s="49"/>
      <c r="E90" s="51" t="s">
        <v>98</v>
      </c>
      <c r="G90" s="50"/>
      <c r="H90" s="50"/>
      <c r="I90" s="50"/>
      <c r="J90" s="50" t="s">
        <v>101</v>
      </c>
      <c r="K90" s="50"/>
      <c r="L90" s="50"/>
      <c r="M90" s="50"/>
      <c r="N90" s="50"/>
      <c r="O90" s="50"/>
      <c r="P90" s="50"/>
    </row>
    <row r="91" spans="1:16" s="52" customFormat="1" ht="14.25" x14ac:dyDescent="0.2">
      <c r="B91" s="53" t="s">
        <v>100</v>
      </c>
      <c r="C91" s="53"/>
      <c r="D91" s="53"/>
      <c r="E91" s="55" t="s">
        <v>102</v>
      </c>
      <c r="G91" s="54"/>
      <c r="H91" s="54"/>
      <c r="I91" s="54"/>
      <c r="J91" s="54" t="s">
        <v>103</v>
      </c>
      <c r="K91" s="54"/>
      <c r="L91" s="54"/>
      <c r="M91" s="54"/>
      <c r="N91" s="54"/>
      <c r="O91" s="54"/>
      <c r="P91" s="54"/>
    </row>
  </sheetData>
  <mergeCells count="8">
    <mergeCell ref="A6:A7"/>
    <mergeCell ref="B6:B7"/>
    <mergeCell ref="C6:C7"/>
    <mergeCell ref="D6:P6"/>
    <mergeCell ref="A3:O3"/>
    <mergeCell ref="A4:O4"/>
    <mergeCell ref="A1:P1"/>
    <mergeCell ref="A2:P2"/>
  </mergeCells>
  <printOptions horizontalCentered="1"/>
  <pageMargins left="0.11811023622047245" right="0.11811023622047245" top="0.35433070866141736" bottom="0.35433070866141736" header="0" footer="0"/>
  <pageSetup scale="62" fitToHeight="2" orientation="landscape" r:id="rId1"/>
  <ignoredErrors>
    <ignoredError sqref="P40:P60 P36:P38 P16:P24 P61:P73 P13 P11:P12 P10 P14 P26:P34 P74:P84" formulaRange="1"/>
    <ignoredError sqref="N61 N66 E35:G35 M73 M66 M61 E15 E25 E43 E51 M15 K15 G15 N15 F15 O15 H15:J15 L15 K25 M25:N25 F25:J25 O25 L25 M35 K35 N35 H35:J35 O35 L35 M43 N43 F43:L43 O43 M51 N51 F51:L51 O51 E21 E31" formula="1"/>
    <ignoredError sqref="P15 P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febrero 2026</vt:lpstr>
      <vt:lpstr>'Ejecución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2026-03-13T17:57:14Z</cp:lastPrinted>
  <dcterms:created xsi:type="dcterms:W3CDTF">2018-04-17T18:57:16Z</dcterms:created>
  <dcterms:modified xsi:type="dcterms:W3CDTF">2026-03-13T17:57:17Z</dcterms:modified>
</cp:coreProperties>
</file>