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0ADDC7BD-80C3-48A8-9CB5-040B0AC7B81B}" xr6:coauthVersionLast="47" xr6:coauthVersionMax="47" xr10:uidLastSave="{00000000-0000-0000-0000-000000000000}"/>
  <bookViews>
    <workbookView xWindow="-120" yWindow="-120" windowWidth="29040" windowHeight="15720" xr2:uid="{A743AEE3-3830-4550-AA1D-DA5B0EDA7D5F}"/>
  </bookViews>
  <sheets>
    <sheet name="NOMINA  FIJOS AGOSTO 2024   " sheetId="1" r:id="rId1"/>
  </sheets>
  <definedNames>
    <definedName name="_xlnm._FilterDatabase" localSheetId="0" hidden="1">'NOMINA  FIJOS AGOSTO 2024   '!$A$12:$Q$12</definedName>
    <definedName name="_xlnm.Print_Area" localSheetId="0">'NOMINA  FIJOS AGOSTO 2024   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8" i="1" s="1"/>
  <c r="M45" i="1"/>
  <c r="M48" i="1" s="1"/>
  <c r="L45" i="1"/>
  <c r="K45" i="1"/>
  <c r="K48" i="1" s="1"/>
  <c r="G45" i="1"/>
  <c r="G48" i="1" s="1"/>
  <c r="I44" i="1"/>
  <c r="H44" i="1"/>
  <c r="P44" i="1" s="1"/>
  <c r="Q44" i="1" s="1"/>
  <c r="I43" i="1"/>
  <c r="H43" i="1"/>
  <c r="P43" i="1" s="1"/>
  <c r="Q43" i="1" s="1"/>
  <c r="P42" i="1"/>
  <c r="Q42" i="1" s="1"/>
  <c r="O42" i="1"/>
  <c r="J42" i="1"/>
  <c r="I42" i="1"/>
  <c r="H42" i="1"/>
  <c r="I41" i="1"/>
  <c r="H41" i="1"/>
  <c r="P41" i="1" s="1"/>
  <c r="Q41" i="1" s="1"/>
  <c r="I40" i="1"/>
  <c r="H40" i="1"/>
  <c r="P40" i="1" s="1"/>
  <c r="Q40" i="1" s="1"/>
  <c r="I39" i="1"/>
  <c r="J39" i="1" s="1"/>
  <c r="H39" i="1"/>
  <c r="O38" i="1"/>
  <c r="I38" i="1"/>
  <c r="H38" i="1"/>
  <c r="P38" i="1" s="1"/>
  <c r="Q38" i="1" s="1"/>
  <c r="I37" i="1"/>
  <c r="H37" i="1"/>
  <c r="P37" i="1" s="1"/>
  <c r="Q37" i="1" s="1"/>
  <c r="I36" i="1"/>
  <c r="J36" i="1" s="1"/>
  <c r="H36" i="1"/>
  <c r="O35" i="1"/>
  <c r="I35" i="1"/>
  <c r="H35" i="1"/>
  <c r="P35" i="1" s="1"/>
  <c r="Q35" i="1" s="1"/>
  <c r="I34" i="1"/>
  <c r="H34" i="1"/>
  <c r="P34" i="1" s="1"/>
  <c r="Q34" i="1" s="1"/>
  <c r="I33" i="1"/>
  <c r="J33" i="1" s="1"/>
  <c r="H33" i="1"/>
  <c r="O32" i="1"/>
  <c r="I32" i="1"/>
  <c r="H32" i="1"/>
  <c r="P32" i="1" s="1"/>
  <c r="Q32" i="1" s="1"/>
  <c r="I31" i="1"/>
  <c r="H31" i="1"/>
  <c r="P31" i="1" s="1"/>
  <c r="Q31" i="1" s="1"/>
  <c r="I30" i="1"/>
  <c r="J30" i="1" s="1"/>
  <c r="H30" i="1"/>
  <c r="I29" i="1"/>
  <c r="H29" i="1"/>
  <c r="P29" i="1" s="1"/>
  <c r="Q29" i="1" s="1"/>
  <c r="P28" i="1"/>
  <c r="Q28" i="1" s="1"/>
  <c r="I28" i="1"/>
  <c r="H28" i="1"/>
  <c r="J28" i="1" s="1"/>
  <c r="I27" i="1"/>
  <c r="H27" i="1"/>
  <c r="J27" i="1" s="1"/>
  <c r="I26" i="1"/>
  <c r="P26" i="1" s="1"/>
  <c r="Q26" i="1" s="1"/>
  <c r="H26" i="1"/>
  <c r="O25" i="1"/>
  <c r="I25" i="1"/>
  <c r="H25" i="1"/>
  <c r="P25" i="1" s="1"/>
  <c r="Q25" i="1" s="1"/>
  <c r="O24" i="1"/>
  <c r="I24" i="1"/>
  <c r="J24" i="1" s="1"/>
  <c r="H24" i="1"/>
  <c r="P24" i="1" s="1"/>
  <c r="Q24" i="1" s="1"/>
  <c r="I23" i="1"/>
  <c r="H23" i="1"/>
  <c r="P23" i="1" s="1"/>
  <c r="Q23" i="1" s="1"/>
  <c r="P22" i="1"/>
  <c r="Q22" i="1" s="1"/>
  <c r="I22" i="1"/>
  <c r="H22" i="1"/>
  <c r="J22" i="1" s="1"/>
  <c r="O21" i="1"/>
  <c r="O45" i="1" s="1"/>
  <c r="O48" i="1" s="1"/>
  <c r="I21" i="1"/>
  <c r="J21" i="1" s="1"/>
  <c r="H21" i="1"/>
  <c r="H45" i="1" s="1"/>
  <c r="H48" i="1" s="1"/>
  <c r="O18" i="1"/>
  <c r="N18" i="1"/>
  <c r="M18" i="1"/>
  <c r="L18" i="1"/>
  <c r="K18" i="1"/>
  <c r="G18" i="1"/>
  <c r="I17" i="1"/>
  <c r="J17" i="1" s="1"/>
  <c r="H17" i="1"/>
  <c r="I16" i="1"/>
  <c r="H16" i="1"/>
  <c r="P16" i="1" s="1"/>
  <c r="Q16" i="1" s="1"/>
  <c r="P15" i="1"/>
  <c r="Q15" i="1" s="1"/>
  <c r="I15" i="1"/>
  <c r="H15" i="1"/>
  <c r="J15" i="1" s="1"/>
  <c r="I14" i="1"/>
  <c r="I18" i="1" s="1"/>
  <c r="H14" i="1"/>
  <c r="H18" i="1" s="1"/>
  <c r="P30" i="1" l="1"/>
  <c r="Q30" i="1" s="1"/>
  <c r="P33" i="1"/>
  <c r="Q33" i="1" s="1"/>
  <c r="P14" i="1"/>
  <c r="P21" i="1"/>
  <c r="P27" i="1"/>
  <c r="Q27" i="1" s="1"/>
  <c r="J32" i="1"/>
  <c r="J35" i="1"/>
  <c r="J38" i="1"/>
  <c r="J41" i="1"/>
  <c r="J44" i="1"/>
  <c r="J14" i="1"/>
  <c r="P36" i="1"/>
  <c r="Q36" i="1" s="1"/>
  <c r="P39" i="1"/>
  <c r="Q39" i="1" s="1"/>
  <c r="J16" i="1"/>
  <c r="J23" i="1"/>
  <c r="J45" i="1" s="1"/>
  <c r="J29" i="1"/>
  <c r="J26" i="1"/>
  <c r="P17" i="1"/>
  <c r="Q17" i="1" s="1"/>
  <c r="J31" i="1"/>
  <c r="J34" i="1"/>
  <c r="J37" i="1"/>
  <c r="J40" i="1"/>
  <c r="J43" i="1"/>
  <c r="J25" i="1"/>
  <c r="I45" i="1"/>
  <c r="I48" i="1" s="1"/>
  <c r="P45" i="1" l="1"/>
  <c r="Q21" i="1"/>
  <c r="Q45" i="1" s="1"/>
  <c r="J18" i="1"/>
  <c r="J48" i="1" s="1"/>
  <c r="P18" i="1"/>
  <c r="Q14" i="1"/>
  <c r="Q18" i="1" s="1"/>
  <c r="Q48" i="1" l="1"/>
  <c r="P48" i="1"/>
</calcChain>
</file>

<file path=xl/sharedStrings.xml><?xml version="1.0" encoding="utf-8"?>
<sst xmlns="http://schemas.openxmlformats.org/spreadsheetml/2006/main" count="152" uniqueCount="84">
  <si>
    <t xml:space="preserve">DIRECCION GENERAL DE ALIANZAS PUBLICO PRIVADAS </t>
  </si>
  <si>
    <t xml:space="preserve">NOMINA EMPLEADOS FIJOS </t>
  </si>
  <si>
    <t>CORRESPONDIENTE AL MES DE AGOSTO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</si>
  <si>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</si>
  <si>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</si>
  <si>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</si>
  <si>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</si>
  <si>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</si>
  <si>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</si>
  <si>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</si>
  <si>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</si>
  <si>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</si>
  <si>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</si>
  <si>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</si>
  <si>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</si>
  <si>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</si>
  <si>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</si>
  <si>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</si>
  <si>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</si>
  <si>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</si>
  <si>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</si>
  <si>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</si>
  <si>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</si>
  <si>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M</t>
  </si>
  <si>
    <t xml:space="preserve">MIGUEL ANGEL GUZMAN AQUINO </t>
  </si>
  <si>
    <t>COORDINADOR ADMINISTRATIVO</t>
  </si>
  <si>
    <t xml:space="preserve">FIJO 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</si>
  <si>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</si>
  <si>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</si>
  <si>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</si>
  <si>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</si>
  <si>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</si>
  <si>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</si>
  <si>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</si>
  <si>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</si>
  <si>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</si>
  <si>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17/08/2020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</si>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</sst>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0" fontId="12" fillId="0" borderId="4" xfId="3" applyFont="1" applyBorder="1" applyAlignment="1">
      <alignment horizontal="left" wrapText="1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A4B1267A-5B1B-428C-B5AD-48D7A9CC676F}"/>
    <cellStyle name="Normal_Hoja1" xfId="3" xr:uid="{4B37B83A-9028-4AC5-BD51-D07A145819DF}"/>
    <cellStyle name="Normal_Nomina" xfId="4" xr:uid="{5009E78A-47B4-4C22-9673-C58FD78C8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48</xdr:row>
      <xdr:rowOff>114300</xdr:rowOff>
    </xdr:from>
    <xdr:to>
      <xdr:col>10</xdr:col>
      <xdr:colOff>1371600</xdr:colOff>
      <xdr:row>51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550E88-5CFC-419A-820A-C7D92826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6031825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48</xdr:row>
      <xdr:rowOff>91440</xdr:rowOff>
    </xdr:from>
    <xdr:to>
      <xdr:col>5</xdr:col>
      <xdr:colOff>0</xdr:colOff>
      <xdr:row>51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7EC443-5049-41FF-BA08-F0C65DFA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6008965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48</xdr:row>
      <xdr:rowOff>342900</xdr:rowOff>
    </xdr:from>
    <xdr:to>
      <xdr:col>6</xdr:col>
      <xdr:colOff>3444240</xdr:colOff>
      <xdr:row>58</xdr:row>
      <xdr:rowOff>22859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F37BD-D4FF-4FEF-852E-219F4513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6260425"/>
          <a:ext cx="5261610" cy="473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03DF84-DB64-4A9B-A1B3-19BCEC5C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E1F8-2CE9-46FB-BD32-27231E3E49B2}">
  <sheetPr>
    <pageSetUpPr fitToPage="1"/>
  </sheetPr>
  <dimension ref="A1:Q60"/>
  <sheetViews>
    <sheetView showGridLines="0" tabSelected="1" topLeftCell="A9" zoomScale="40" zoomScaleNormal="40" zoomScaleSheetLayoutView="30" workbookViewId="0">
      <selection activeCell="A21" sqref="A21:A44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17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17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17" ht="55.15" customHeight="1" thickBot="1" x14ac:dyDescent="0.45">
      <c r="A14" s="33">
        <v>1</v>
      </c>
      <c r="B14" s="34">
        <v>44205</v>
      </c>
      <c r="C14" s="35" t="s">
        <v>23</v>
      </c>
      <c r="D14" s="36" t="s">
        <v>24</v>
      </c>
      <c r="E14" s="37" t="s">
        <v>25</v>
      </c>
      <c r="F14" s="36" t="s">
        <v>26</v>
      </c>
      <c r="G14" s="38">
        <v>95000</v>
      </c>
      <c r="H14" s="39">
        <f t="shared" ref="H14:H17" si="0">+G14*2.87%</f>
        <v>2726.5</v>
      </c>
      <c r="I14" s="39">
        <f t="shared" ref="I14:I15" si="1">G14*3.04%</f>
        <v>2888</v>
      </c>
      <c r="J14" s="39">
        <f t="shared" ref="J14:J17" si="2">G14-H14-I14</f>
        <v>89385.5</v>
      </c>
      <c r="K14" s="39">
        <v>10929.31</v>
      </c>
      <c r="L14" s="39"/>
      <c r="M14" s="39"/>
      <c r="N14" s="39"/>
      <c r="O14" s="39">
        <v>25</v>
      </c>
      <c r="P14" s="39">
        <f t="shared" ref="P14:P15" si="3">H14+I14+K14+O14</f>
        <v>16568.809999999998</v>
      </c>
      <c r="Q14" s="39">
        <f t="shared" ref="Q14:Q17" si="4">G14-P14</f>
        <v>78431.19</v>
      </c>
    </row>
    <row r="15" spans="1:17" ht="55.15" customHeight="1" thickBot="1" x14ac:dyDescent="0.45">
      <c r="A15" s="33">
        <v>2</v>
      </c>
      <c r="B15" s="34">
        <v>44566</v>
      </c>
      <c r="C15" s="35" t="s">
        <v>27</v>
      </c>
      <c r="D15" s="36" t="s">
        <v>28</v>
      </c>
      <c r="E15" s="37" t="s">
        <v>29</v>
      </c>
      <c r="F15" s="36" t="s">
        <v>26</v>
      </c>
      <c r="G15" s="38">
        <v>95000</v>
      </c>
      <c r="H15" s="39">
        <f t="shared" si="0"/>
        <v>2726.5</v>
      </c>
      <c r="I15" s="39">
        <f t="shared" si="1"/>
        <v>2888</v>
      </c>
      <c r="J15" s="39">
        <f t="shared" si="2"/>
        <v>89385.5</v>
      </c>
      <c r="K15" s="39">
        <v>10929.31</v>
      </c>
      <c r="L15" s="39"/>
      <c r="M15" s="39"/>
      <c r="N15" s="39"/>
      <c r="O15" s="39">
        <v>25</v>
      </c>
      <c r="P15" s="39">
        <f t="shared" si="3"/>
        <v>16568.809999999998</v>
      </c>
      <c r="Q15" s="39">
        <f t="shared" si="4"/>
        <v>78431.19</v>
      </c>
    </row>
    <row r="16" spans="1:17" ht="66" customHeight="1" thickBot="1" x14ac:dyDescent="0.45">
      <c r="A16" s="33">
        <v>3</v>
      </c>
      <c r="B16" s="40">
        <v>44202</v>
      </c>
      <c r="C16" s="35" t="s">
        <v>23</v>
      </c>
      <c r="D16" s="36" t="s">
        <v>30</v>
      </c>
      <c r="E16" s="37" t="s">
        <v>31</v>
      </c>
      <c r="F16" s="36" t="s">
        <v>26</v>
      </c>
      <c r="G16" s="38">
        <v>200000</v>
      </c>
      <c r="H16" s="39">
        <f t="shared" si="0"/>
        <v>5740</v>
      </c>
      <c r="I16" s="39">
        <f t="shared" ref="I16" si="5">193525*3.04%</f>
        <v>5883.16</v>
      </c>
      <c r="J16" s="39">
        <f t="shared" si="2"/>
        <v>188376.84</v>
      </c>
      <c r="K16" s="39">
        <v>35248.21</v>
      </c>
      <c r="L16" s="39"/>
      <c r="M16" s="39">
        <v>1715.46</v>
      </c>
      <c r="N16" s="39">
        <v>19877.740000000002</v>
      </c>
      <c r="O16" s="39">
        <v>25</v>
      </c>
      <c r="P16" s="39">
        <f>H16+I16+K16+O16+M16+N16</f>
        <v>68489.569999999992</v>
      </c>
      <c r="Q16" s="39">
        <f t="shared" si="4"/>
        <v>131510.43</v>
      </c>
    </row>
    <row r="17" spans="1:17" ht="66" customHeight="1" thickBot="1" x14ac:dyDescent="0.45">
      <c r="A17" s="33">
        <v>4</v>
      </c>
      <c r="B17" s="40">
        <v>45293</v>
      </c>
      <c r="C17" s="35" t="s">
        <v>27</v>
      </c>
      <c r="D17" s="36" t="s">
        <v>32</v>
      </c>
      <c r="E17" s="37" t="s">
        <v>33</v>
      </c>
      <c r="F17" s="36" t="s">
        <v>26</v>
      </c>
      <c r="G17" s="38">
        <v>125000</v>
      </c>
      <c r="H17" s="39">
        <f t="shared" si="0"/>
        <v>3587.5</v>
      </c>
      <c r="I17" s="39">
        <f>G17*3.04%</f>
        <v>3800</v>
      </c>
      <c r="J17" s="39">
        <f t="shared" si="2"/>
        <v>117612.5</v>
      </c>
      <c r="K17" s="39">
        <v>17985.990000000002</v>
      </c>
      <c r="L17" s="39"/>
      <c r="M17" s="39">
        <v>0</v>
      </c>
      <c r="N17" s="39">
        <v>0</v>
      </c>
      <c r="O17" s="39">
        <v>25</v>
      </c>
      <c r="P17" s="39">
        <f>H17+I17+K17+O17+M17+N17</f>
        <v>25398.49</v>
      </c>
      <c r="Q17" s="39">
        <f t="shared" si="4"/>
        <v>99601.51</v>
      </c>
    </row>
    <row r="18" spans="1:17" ht="49.15" customHeight="1" thickBot="1" x14ac:dyDescent="0.45">
      <c r="A18" s="41"/>
      <c r="B18" s="42" t="s">
        <v>34</v>
      </c>
      <c r="C18" s="43"/>
      <c r="D18" s="43"/>
      <c r="E18" s="44"/>
      <c r="F18" s="45"/>
      <c r="G18" s="46">
        <f>SUM(G14:G17)</f>
        <v>515000</v>
      </c>
      <c r="H18" s="46">
        <f>SUM(H14:H17)</f>
        <v>14780.5</v>
      </c>
      <c r="I18" s="46">
        <f>SUM(I14:I17)</f>
        <v>15459.16</v>
      </c>
      <c r="J18" s="46">
        <f>SUM(J14:J17)</f>
        <v>484760.33999999997</v>
      </c>
      <c r="K18" s="46">
        <f>SUM(K14:K17)</f>
        <v>75092.820000000007</v>
      </c>
      <c r="L18" s="46">
        <f>SUM(L14:L17)</f>
        <v>0</v>
      </c>
      <c r="M18" s="46">
        <f>SUM(M14:M17)</f>
        <v>1715.46</v>
      </c>
      <c r="N18" s="46">
        <f>SUM(N14:N17)</f>
        <v>19877.740000000002</v>
      </c>
      <c r="O18" s="46">
        <f>SUM(O14:O17)</f>
        <v>100</v>
      </c>
      <c r="P18" s="46">
        <f>SUM(P14:P17)</f>
        <v>127025.68</v>
      </c>
      <c r="Q18" s="46">
        <f>SUM(Q14:Q17)</f>
        <v>387974.32</v>
      </c>
    </row>
    <row r="19" spans="1:17" ht="37.15" customHeight="1" thickBot="1" x14ac:dyDescent="0.45">
      <c r="A19" s="47"/>
      <c r="B19" s="48"/>
      <c r="C19" s="49"/>
      <c r="D19" s="49"/>
      <c r="E19" s="49"/>
      <c r="F19" s="49"/>
      <c r="G19" s="50"/>
      <c r="H19" s="51"/>
      <c r="I19" s="51"/>
      <c r="J19" s="51"/>
      <c r="K19" s="51"/>
      <c r="L19" s="51"/>
      <c r="M19" s="51"/>
      <c r="N19" s="51"/>
      <c r="O19" s="51"/>
      <c r="P19" s="51"/>
      <c r="Q19" s="52"/>
    </row>
    <row r="20" spans="1:17" ht="48.6" customHeight="1" thickBot="1" x14ac:dyDescent="0.45">
      <c r="A20" s="53"/>
      <c r="B20" s="54"/>
      <c r="C20" s="55" t="s">
        <v>35</v>
      </c>
      <c r="D20" s="56"/>
      <c r="E20" s="56"/>
      <c r="F20" s="56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ht="37.5" customHeight="1" thickBot="1" x14ac:dyDescent="0.45">
      <c r="A21" s="33">
        <v>5</v>
      </c>
      <c r="B21" s="34" t="s">
        <v>36</v>
      </c>
      <c r="C21" s="35" t="s">
        <v>27</v>
      </c>
      <c r="D21" s="36" t="s">
        <v>37</v>
      </c>
      <c r="E21" s="36" t="s">
        <v>38</v>
      </c>
      <c r="F21" s="36" t="s">
        <v>26</v>
      </c>
      <c r="G21" s="38">
        <v>45000</v>
      </c>
      <c r="H21" s="39">
        <f t="shared" ref="H21:H44" si="6">+G21*2.87%</f>
        <v>1291.5</v>
      </c>
      <c r="I21" s="39">
        <f t="shared" ref="I21:I44" si="7">+G21*3.04%</f>
        <v>1368</v>
      </c>
      <c r="J21" s="39">
        <f t="shared" ref="J21:J44" si="8">G21-H21-I21</f>
        <v>42340.5</v>
      </c>
      <c r="K21" s="39">
        <v>0</v>
      </c>
      <c r="L21" s="39">
        <v>6621.75</v>
      </c>
      <c r="M21" s="39"/>
      <c r="N21" s="39"/>
      <c r="O21" s="39">
        <f>25</f>
        <v>25</v>
      </c>
      <c r="P21" s="39">
        <f t="shared" ref="P21:P44" si="9">H21+I21+K21+O21</f>
        <v>2684.5</v>
      </c>
      <c r="Q21" s="39">
        <f t="shared" ref="Q21:Q44" si="10">G21-P21</f>
        <v>42315.5</v>
      </c>
    </row>
    <row r="22" spans="1:17" ht="37.5" customHeight="1" thickBot="1" x14ac:dyDescent="0.45">
      <c r="A22" s="33">
        <v>6</v>
      </c>
      <c r="B22" s="34" t="s">
        <v>39</v>
      </c>
      <c r="C22" s="35" t="s">
        <v>23</v>
      </c>
      <c r="D22" s="36" t="s">
        <v>40</v>
      </c>
      <c r="E22" s="36" t="s">
        <v>41</v>
      </c>
      <c r="F22" s="36" t="s">
        <v>26</v>
      </c>
      <c r="G22" s="38">
        <v>30000</v>
      </c>
      <c r="H22" s="39">
        <f t="shared" si="6"/>
        <v>861</v>
      </c>
      <c r="I22" s="39">
        <f t="shared" si="7"/>
        <v>912</v>
      </c>
      <c r="J22" s="39">
        <f t="shared" si="8"/>
        <v>28227</v>
      </c>
      <c r="K22" s="39">
        <v>0</v>
      </c>
      <c r="L22" s="39"/>
      <c r="M22" s="39"/>
      <c r="N22" s="39"/>
      <c r="O22" s="39">
        <v>25</v>
      </c>
      <c r="P22" s="39">
        <f t="shared" si="9"/>
        <v>1798</v>
      </c>
      <c r="Q22" s="39">
        <f t="shared" si="10"/>
        <v>28202</v>
      </c>
    </row>
    <row r="23" spans="1:17" ht="37.5" customHeight="1" thickBot="1" x14ac:dyDescent="0.45">
      <c r="A23" s="33">
        <v>7</v>
      </c>
      <c r="B23" s="34" t="s">
        <v>39</v>
      </c>
      <c r="C23" s="35" t="s">
        <v>23</v>
      </c>
      <c r="D23" s="36" t="s">
        <v>42</v>
      </c>
      <c r="E23" s="36" t="s">
        <v>43</v>
      </c>
      <c r="F23" s="36" t="s">
        <v>26</v>
      </c>
      <c r="G23" s="38">
        <v>45000</v>
      </c>
      <c r="H23" s="39">
        <f t="shared" si="6"/>
        <v>1291.5</v>
      </c>
      <c r="I23" s="39">
        <f t="shared" si="7"/>
        <v>1368</v>
      </c>
      <c r="J23" s="39">
        <f t="shared" si="8"/>
        <v>42340.5</v>
      </c>
      <c r="K23" s="39">
        <v>1148.33</v>
      </c>
      <c r="L23" s="39"/>
      <c r="M23" s="39"/>
      <c r="N23" s="39"/>
      <c r="O23" s="39">
        <v>25</v>
      </c>
      <c r="P23" s="39">
        <f t="shared" si="9"/>
        <v>3832.83</v>
      </c>
      <c r="Q23" s="39">
        <f t="shared" si="10"/>
        <v>41167.17</v>
      </c>
    </row>
    <row r="24" spans="1:17" ht="37.5" customHeight="1" thickBot="1" x14ac:dyDescent="0.45">
      <c r="A24" s="33">
        <v>8</v>
      </c>
      <c r="B24" s="34">
        <v>43901</v>
      </c>
      <c r="C24" s="35" t="s">
        <v>27</v>
      </c>
      <c r="D24" s="59" t="s">
        <v>44</v>
      </c>
      <c r="E24" s="36" t="s">
        <v>45</v>
      </c>
      <c r="F24" s="36" t="s">
        <v>26</v>
      </c>
      <c r="G24" s="38">
        <v>45000</v>
      </c>
      <c r="H24" s="39">
        <f t="shared" si="6"/>
        <v>1291.5</v>
      </c>
      <c r="I24" s="38">
        <f t="shared" si="7"/>
        <v>1368</v>
      </c>
      <c r="J24" s="38">
        <f t="shared" si="8"/>
        <v>42340.5</v>
      </c>
      <c r="K24" s="60">
        <v>0</v>
      </c>
      <c r="L24" s="60">
        <v>6621.75</v>
      </c>
      <c r="M24" s="60"/>
      <c r="N24" s="60"/>
      <c r="O24" s="39">
        <f>25</f>
        <v>25</v>
      </c>
      <c r="P24" s="39">
        <f t="shared" si="9"/>
        <v>2684.5</v>
      </c>
      <c r="Q24" s="39">
        <f t="shared" si="10"/>
        <v>42315.5</v>
      </c>
    </row>
    <row r="25" spans="1:17" ht="37.5" customHeight="1" thickBot="1" x14ac:dyDescent="0.45">
      <c r="A25" s="33">
        <v>9</v>
      </c>
      <c r="B25" s="34">
        <v>43901</v>
      </c>
      <c r="C25" s="35" t="s">
        <v>23</v>
      </c>
      <c r="D25" s="59" t="s">
        <v>46</v>
      </c>
      <c r="E25" s="36" t="s">
        <v>47</v>
      </c>
      <c r="F25" s="36" t="s">
        <v>26</v>
      </c>
      <c r="G25" s="38">
        <v>60000</v>
      </c>
      <c r="H25" s="39">
        <f t="shared" si="6"/>
        <v>1722</v>
      </c>
      <c r="I25" s="38">
        <f t="shared" si="7"/>
        <v>1824</v>
      </c>
      <c r="J25" s="38">
        <f t="shared" si="8"/>
        <v>56454</v>
      </c>
      <c r="K25" s="60">
        <v>3486.65</v>
      </c>
      <c r="L25" s="60"/>
      <c r="M25" s="60"/>
      <c r="N25" s="60"/>
      <c r="O25" s="39">
        <f>25</f>
        <v>25</v>
      </c>
      <c r="P25" s="39">
        <f t="shared" si="9"/>
        <v>7057.65</v>
      </c>
      <c r="Q25" s="39">
        <f t="shared" si="10"/>
        <v>52942.35</v>
      </c>
    </row>
    <row r="26" spans="1:17" ht="37.5" customHeight="1" thickBot="1" x14ac:dyDescent="0.45">
      <c r="A26" s="33">
        <v>10</v>
      </c>
      <c r="B26" s="34" t="s">
        <v>48</v>
      </c>
      <c r="C26" s="35" t="s">
        <v>23</v>
      </c>
      <c r="D26" s="59" t="s">
        <v>49</v>
      </c>
      <c r="E26" s="59" t="s">
        <v>50</v>
      </c>
      <c r="F26" s="59" t="s">
        <v>26</v>
      </c>
      <c r="G26" s="38">
        <v>30000</v>
      </c>
      <c r="H26" s="39">
        <f t="shared" si="6"/>
        <v>861</v>
      </c>
      <c r="I26" s="38">
        <f t="shared" si="7"/>
        <v>912</v>
      </c>
      <c r="J26" s="38">
        <f t="shared" si="8"/>
        <v>28227</v>
      </c>
      <c r="K26" s="60">
        <v>0</v>
      </c>
      <c r="L26" s="60"/>
      <c r="M26" s="60"/>
      <c r="N26" s="60"/>
      <c r="O26" s="39">
        <v>25</v>
      </c>
      <c r="P26" s="39">
        <f t="shared" si="9"/>
        <v>1798</v>
      </c>
      <c r="Q26" s="39">
        <f t="shared" si="10"/>
        <v>28202</v>
      </c>
    </row>
    <row r="27" spans="1:17" ht="37.5" customHeight="1" thickBot="1" x14ac:dyDescent="0.45">
      <c r="A27" s="33">
        <v>11</v>
      </c>
      <c r="B27" s="40">
        <v>44204</v>
      </c>
      <c r="C27" s="35" t="s">
        <v>23</v>
      </c>
      <c r="D27" s="59" t="s">
        <v>51</v>
      </c>
      <c r="E27" s="59" t="s">
        <v>50</v>
      </c>
      <c r="F27" s="59" t="s">
        <v>26</v>
      </c>
      <c r="G27" s="38">
        <v>30000</v>
      </c>
      <c r="H27" s="39">
        <f t="shared" si="6"/>
        <v>861</v>
      </c>
      <c r="I27" s="38">
        <f t="shared" si="7"/>
        <v>912</v>
      </c>
      <c r="J27" s="38">
        <f t="shared" si="8"/>
        <v>28227</v>
      </c>
      <c r="K27" s="60">
        <v>0</v>
      </c>
      <c r="L27" s="60"/>
      <c r="M27" s="39"/>
      <c r="N27" s="39"/>
      <c r="O27" s="39">
        <v>25</v>
      </c>
      <c r="P27" s="39">
        <f t="shared" si="9"/>
        <v>1798</v>
      </c>
      <c r="Q27" s="39">
        <f t="shared" si="10"/>
        <v>28202</v>
      </c>
    </row>
    <row r="28" spans="1:17" ht="37.5" customHeight="1" thickBot="1" x14ac:dyDescent="0.45">
      <c r="A28" s="33">
        <v>12</v>
      </c>
      <c r="B28" s="40">
        <v>44205</v>
      </c>
      <c r="C28" s="35" t="s">
        <v>27</v>
      </c>
      <c r="D28" s="59" t="s">
        <v>52</v>
      </c>
      <c r="E28" s="59" t="s">
        <v>53</v>
      </c>
      <c r="F28" s="59" t="s">
        <v>26</v>
      </c>
      <c r="G28" s="38">
        <v>30000</v>
      </c>
      <c r="H28" s="39">
        <f t="shared" si="6"/>
        <v>861</v>
      </c>
      <c r="I28" s="38">
        <f t="shared" si="7"/>
        <v>912</v>
      </c>
      <c r="J28" s="38">
        <f t="shared" si="8"/>
        <v>28227</v>
      </c>
      <c r="K28" s="60">
        <v>0</v>
      </c>
      <c r="L28" s="60"/>
      <c r="M28" s="39"/>
      <c r="N28" s="39"/>
      <c r="O28" s="39">
        <v>25</v>
      </c>
      <c r="P28" s="39">
        <f t="shared" si="9"/>
        <v>1798</v>
      </c>
      <c r="Q28" s="39">
        <f t="shared" si="10"/>
        <v>28202</v>
      </c>
    </row>
    <row r="29" spans="1:17" ht="37.5" customHeight="1" thickBot="1" x14ac:dyDescent="0.45">
      <c r="A29" s="33">
        <v>13</v>
      </c>
      <c r="B29" s="40" t="s">
        <v>54</v>
      </c>
      <c r="C29" s="35" t="s">
        <v>23</v>
      </c>
      <c r="D29" s="59" t="s">
        <v>55</v>
      </c>
      <c r="E29" s="59" t="s">
        <v>56</v>
      </c>
      <c r="F29" s="59" t="s">
        <v>26</v>
      </c>
      <c r="G29" s="38">
        <v>30000</v>
      </c>
      <c r="H29" s="39">
        <f t="shared" si="6"/>
        <v>861</v>
      </c>
      <c r="I29" s="38">
        <f t="shared" si="7"/>
        <v>912</v>
      </c>
      <c r="J29" s="38">
        <f t="shared" si="8"/>
        <v>28227</v>
      </c>
      <c r="K29" s="60">
        <v>0</v>
      </c>
      <c r="L29" s="60"/>
      <c r="M29" s="39"/>
      <c r="N29" s="39"/>
      <c r="O29" s="39">
        <v>25</v>
      </c>
      <c r="P29" s="39">
        <f t="shared" si="9"/>
        <v>1798</v>
      </c>
      <c r="Q29" s="39">
        <f t="shared" si="10"/>
        <v>28202</v>
      </c>
    </row>
    <row r="30" spans="1:17" ht="37.5" customHeight="1" thickBot="1" x14ac:dyDescent="0.45">
      <c r="A30" s="33">
        <v>14</v>
      </c>
      <c r="B30" s="40">
        <v>44206</v>
      </c>
      <c r="C30" s="35" t="s">
        <v>23</v>
      </c>
      <c r="D30" s="59" t="s">
        <v>57</v>
      </c>
      <c r="E30" s="59" t="s">
        <v>58</v>
      </c>
      <c r="F30" s="59" t="s">
        <v>26</v>
      </c>
      <c r="G30" s="38">
        <v>25000</v>
      </c>
      <c r="H30" s="39">
        <f t="shared" si="6"/>
        <v>717.5</v>
      </c>
      <c r="I30" s="38">
        <f t="shared" si="7"/>
        <v>760</v>
      </c>
      <c r="J30" s="38">
        <f t="shared" si="8"/>
        <v>23522.5</v>
      </c>
      <c r="K30" s="60">
        <v>0</v>
      </c>
      <c r="L30" s="60"/>
      <c r="M30" s="39"/>
      <c r="N30" s="39"/>
      <c r="O30" s="39">
        <v>25</v>
      </c>
      <c r="P30" s="39">
        <f t="shared" si="9"/>
        <v>1502.5</v>
      </c>
      <c r="Q30" s="39">
        <f t="shared" si="10"/>
        <v>23497.5</v>
      </c>
    </row>
    <row r="31" spans="1:17" ht="37.5" customHeight="1" thickBot="1" x14ac:dyDescent="0.45">
      <c r="A31" s="33">
        <v>15</v>
      </c>
      <c r="B31" s="40">
        <v>44206</v>
      </c>
      <c r="C31" s="35" t="s">
        <v>23</v>
      </c>
      <c r="D31" s="59" t="s">
        <v>59</v>
      </c>
      <c r="E31" s="59" t="s">
        <v>58</v>
      </c>
      <c r="F31" s="59" t="s">
        <v>26</v>
      </c>
      <c r="G31" s="38">
        <v>30000</v>
      </c>
      <c r="H31" s="39">
        <f t="shared" si="6"/>
        <v>861</v>
      </c>
      <c r="I31" s="38">
        <f t="shared" si="7"/>
        <v>912</v>
      </c>
      <c r="J31" s="38">
        <f t="shared" si="8"/>
        <v>28227</v>
      </c>
      <c r="K31" s="60">
        <v>0</v>
      </c>
      <c r="L31" s="60"/>
      <c r="M31" s="39"/>
      <c r="N31" s="39"/>
      <c r="O31" s="39">
        <v>25</v>
      </c>
      <c r="P31" s="39">
        <f t="shared" si="9"/>
        <v>1798</v>
      </c>
      <c r="Q31" s="39">
        <f t="shared" si="10"/>
        <v>28202</v>
      </c>
    </row>
    <row r="32" spans="1:17" ht="37.5" customHeight="1" thickBot="1" x14ac:dyDescent="0.45">
      <c r="A32" s="33">
        <v>16</v>
      </c>
      <c r="B32" s="40">
        <v>44206</v>
      </c>
      <c r="C32" s="35" t="s">
        <v>23</v>
      </c>
      <c r="D32" s="59" t="s">
        <v>60</v>
      </c>
      <c r="E32" s="59" t="s">
        <v>61</v>
      </c>
      <c r="F32" s="59" t="s">
        <v>26</v>
      </c>
      <c r="G32" s="38">
        <v>30000</v>
      </c>
      <c r="H32" s="39">
        <f t="shared" si="6"/>
        <v>861</v>
      </c>
      <c r="I32" s="38">
        <f t="shared" si="7"/>
        <v>912</v>
      </c>
      <c r="J32" s="38">
        <f t="shared" si="8"/>
        <v>28227</v>
      </c>
      <c r="K32" s="60">
        <v>0</v>
      </c>
      <c r="L32" s="60"/>
      <c r="M32" s="39"/>
      <c r="N32" s="39"/>
      <c r="O32" s="39">
        <f>25</f>
        <v>25</v>
      </c>
      <c r="P32" s="39">
        <f t="shared" si="9"/>
        <v>1798</v>
      </c>
      <c r="Q32" s="39">
        <f t="shared" si="10"/>
        <v>28202</v>
      </c>
    </row>
    <row r="33" spans="1:17" ht="37.5" customHeight="1" thickBot="1" x14ac:dyDescent="0.45">
      <c r="A33" s="33">
        <v>17</v>
      </c>
      <c r="B33" s="40">
        <v>44206</v>
      </c>
      <c r="C33" s="35" t="s">
        <v>27</v>
      </c>
      <c r="D33" s="59" t="s">
        <v>62</v>
      </c>
      <c r="E33" s="59" t="s">
        <v>53</v>
      </c>
      <c r="F33" s="59" t="s">
        <v>26</v>
      </c>
      <c r="G33" s="38">
        <v>30000</v>
      </c>
      <c r="H33" s="39">
        <f t="shared" si="6"/>
        <v>861</v>
      </c>
      <c r="I33" s="38">
        <f t="shared" si="7"/>
        <v>912</v>
      </c>
      <c r="J33" s="38">
        <f t="shared" si="8"/>
        <v>28227</v>
      </c>
      <c r="K33" s="60">
        <v>0</v>
      </c>
      <c r="L33" s="60"/>
      <c r="M33" s="39"/>
      <c r="N33" s="39"/>
      <c r="O33" s="39">
        <v>25</v>
      </c>
      <c r="P33" s="39">
        <f t="shared" si="9"/>
        <v>1798</v>
      </c>
      <c r="Q33" s="39">
        <f t="shared" si="10"/>
        <v>28202</v>
      </c>
    </row>
    <row r="34" spans="1:17" ht="37.5" customHeight="1" thickBot="1" x14ac:dyDescent="0.45">
      <c r="A34" s="33">
        <v>18</v>
      </c>
      <c r="B34" s="40">
        <v>44206</v>
      </c>
      <c r="C34" s="35" t="s">
        <v>23</v>
      </c>
      <c r="D34" s="59" t="s">
        <v>63</v>
      </c>
      <c r="E34" s="59" t="s">
        <v>64</v>
      </c>
      <c r="F34" s="59" t="s">
        <v>26</v>
      </c>
      <c r="G34" s="38">
        <v>30000</v>
      </c>
      <c r="H34" s="39">
        <f t="shared" si="6"/>
        <v>861</v>
      </c>
      <c r="I34" s="38">
        <f t="shared" si="7"/>
        <v>912</v>
      </c>
      <c r="J34" s="38">
        <f t="shared" si="8"/>
        <v>28227</v>
      </c>
      <c r="K34" s="60">
        <v>0</v>
      </c>
      <c r="L34" s="60"/>
      <c r="M34" s="39"/>
      <c r="N34" s="39"/>
      <c r="O34" s="39">
        <v>25</v>
      </c>
      <c r="P34" s="39">
        <f t="shared" si="9"/>
        <v>1798</v>
      </c>
      <c r="Q34" s="39">
        <f t="shared" si="10"/>
        <v>28202</v>
      </c>
    </row>
    <row r="35" spans="1:17" ht="37.5" customHeight="1" thickBot="1" x14ac:dyDescent="0.45">
      <c r="A35" s="33">
        <v>19</v>
      </c>
      <c r="B35" s="40">
        <v>44206</v>
      </c>
      <c r="C35" s="35" t="s">
        <v>27</v>
      </c>
      <c r="D35" s="59" t="s">
        <v>65</v>
      </c>
      <c r="E35" s="59" t="s">
        <v>53</v>
      </c>
      <c r="F35" s="59" t="s">
        <v>26</v>
      </c>
      <c r="G35" s="38">
        <v>30000</v>
      </c>
      <c r="H35" s="39">
        <f t="shared" si="6"/>
        <v>861</v>
      </c>
      <c r="I35" s="38">
        <f t="shared" si="7"/>
        <v>912</v>
      </c>
      <c r="J35" s="38">
        <f t="shared" si="8"/>
        <v>28227</v>
      </c>
      <c r="K35" s="60">
        <v>0</v>
      </c>
      <c r="L35" s="60"/>
      <c r="M35" s="39"/>
      <c r="N35" s="39"/>
      <c r="O35" s="39">
        <f>25</f>
        <v>25</v>
      </c>
      <c r="P35" s="39">
        <f t="shared" si="9"/>
        <v>1798</v>
      </c>
      <c r="Q35" s="39">
        <f t="shared" si="10"/>
        <v>28202</v>
      </c>
    </row>
    <row r="36" spans="1:17" ht="37.5" customHeight="1" thickBot="1" x14ac:dyDescent="0.45">
      <c r="A36" s="33">
        <v>20</v>
      </c>
      <c r="B36" s="40">
        <v>44206</v>
      </c>
      <c r="C36" s="35" t="s">
        <v>27</v>
      </c>
      <c r="D36" s="59" t="s">
        <v>66</v>
      </c>
      <c r="E36" s="59" t="s">
        <v>53</v>
      </c>
      <c r="F36" s="59" t="s">
        <v>26</v>
      </c>
      <c r="G36" s="38">
        <v>30000</v>
      </c>
      <c r="H36" s="39">
        <f t="shared" si="6"/>
        <v>861</v>
      </c>
      <c r="I36" s="38">
        <f t="shared" si="7"/>
        <v>912</v>
      </c>
      <c r="J36" s="38">
        <f t="shared" si="8"/>
        <v>28227</v>
      </c>
      <c r="K36" s="60">
        <v>0</v>
      </c>
      <c r="L36" s="60"/>
      <c r="M36" s="39"/>
      <c r="N36" s="39"/>
      <c r="O36" s="39">
        <v>25</v>
      </c>
      <c r="P36" s="39">
        <f t="shared" si="9"/>
        <v>1798</v>
      </c>
      <c r="Q36" s="39">
        <f t="shared" si="10"/>
        <v>28202</v>
      </c>
    </row>
    <row r="37" spans="1:17" ht="37.5" customHeight="1" thickBot="1" x14ac:dyDescent="0.45">
      <c r="A37" s="33">
        <v>21</v>
      </c>
      <c r="B37" s="40" t="s">
        <v>67</v>
      </c>
      <c r="C37" s="35" t="s">
        <v>23</v>
      </c>
      <c r="D37" s="59" t="s">
        <v>68</v>
      </c>
      <c r="E37" s="59" t="s">
        <v>56</v>
      </c>
      <c r="F37" s="59" t="s">
        <v>26</v>
      </c>
      <c r="G37" s="38">
        <v>30000</v>
      </c>
      <c r="H37" s="39">
        <f t="shared" si="6"/>
        <v>861</v>
      </c>
      <c r="I37" s="38">
        <f t="shared" si="7"/>
        <v>912</v>
      </c>
      <c r="J37" s="38">
        <f t="shared" si="8"/>
        <v>28227</v>
      </c>
      <c r="K37" s="60">
        <v>0</v>
      </c>
      <c r="L37" s="60"/>
      <c r="M37" s="39"/>
      <c r="N37" s="39"/>
      <c r="O37" s="39">
        <v>25</v>
      </c>
      <c r="P37" s="39">
        <f t="shared" si="9"/>
        <v>1798</v>
      </c>
      <c r="Q37" s="39">
        <f t="shared" si="10"/>
        <v>28202</v>
      </c>
    </row>
    <row r="38" spans="1:17" ht="37.5" customHeight="1" thickBot="1" x14ac:dyDescent="0.45">
      <c r="A38" s="33">
        <v>22</v>
      </c>
      <c r="B38" s="40" t="s">
        <v>67</v>
      </c>
      <c r="C38" s="35" t="s">
        <v>23</v>
      </c>
      <c r="D38" s="59" t="s">
        <v>69</v>
      </c>
      <c r="E38" s="59" t="s">
        <v>56</v>
      </c>
      <c r="F38" s="59" t="s">
        <v>26</v>
      </c>
      <c r="G38" s="38">
        <v>30000</v>
      </c>
      <c r="H38" s="39">
        <f t="shared" si="6"/>
        <v>861</v>
      </c>
      <c r="I38" s="38">
        <f t="shared" si="7"/>
        <v>912</v>
      </c>
      <c r="J38" s="38">
        <f t="shared" si="8"/>
        <v>28227</v>
      </c>
      <c r="K38" s="60">
        <v>0</v>
      </c>
      <c r="L38" s="60"/>
      <c r="M38" s="39"/>
      <c r="N38" s="39"/>
      <c r="O38" s="39">
        <f>25</f>
        <v>25</v>
      </c>
      <c r="P38" s="39">
        <f t="shared" si="9"/>
        <v>1798</v>
      </c>
      <c r="Q38" s="39">
        <f t="shared" si="10"/>
        <v>28202</v>
      </c>
    </row>
    <row r="39" spans="1:17" ht="37.5" customHeight="1" thickBot="1" x14ac:dyDescent="0.45">
      <c r="A39" s="33">
        <v>23</v>
      </c>
      <c r="B39" s="40">
        <v>44872</v>
      </c>
      <c r="C39" s="35" t="s">
        <v>23</v>
      </c>
      <c r="D39" s="59" t="s">
        <v>70</v>
      </c>
      <c r="E39" s="59" t="s">
        <v>53</v>
      </c>
      <c r="F39" s="59" t="s">
        <v>26</v>
      </c>
      <c r="G39" s="38">
        <v>30000</v>
      </c>
      <c r="H39" s="39">
        <f t="shared" si="6"/>
        <v>861</v>
      </c>
      <c r="I39" s="38">
        <f t="shared" si="7"/>
        <v>912</v>
      </c>
      <c r="J39" s="38">
        <f t="shared" si="8"/>
        <v>28227</v>
      </c>
      <c r="K39" s="60">
        <v>0</v>
      </c>
      <c r="L39" s="60"/>
      <c r="M39" s="39"/>
      <c r="N39" s="39"/>
      <c r="O39" s="39">
        <v>25</v>
      </c>
      <c r="P39" s="39">
        <f t="shared" si="9"/>
        <v>1798</v>
      </c>
      <c r="Q39" s="39">
        <f t="shared" si="10"/>
        <v>28202</v>
      </c>
    </row>
    <row r="40" spans="1:17" ht="37.5" customHeight="1" thickBot="1" x14ac:dyDescent="0.45">
      <c r="A40" s="33">
        <v>24</v>
      </c>
      <c r="B40" s="40">
        <v>44565</v>
      </c>
      <c r="C40" s="35" t="s">
        <v>23</v>
      </c>
      <c r="D40" s="59" t="s">
        <v>71</v>
      </c>
      <c r="E40" s="59" t="s">
        <v>56</v>
      </c>
      <c r="F40" s="59" t="s">
        <v>26</v>
      </c>
      <c r="G40" s="38">
        <v>30000</v>
      </c>
      <c r="H40" s="39">
        <f t="shared" si="6"/>
        <v>861</v>
      </c>
      <c r="I40" s="38">
        <f t="shared" si="7"/>
        <v>912</v>
      </c>
      <c r="J40" s="38">
        <f t="shared" si="8"/>
        <v>28227</v>
      </c>
      <c r="K40" s="60">
        <v>0</v>
      </c>
      <c r="L40" s="60"/>
      <c r="M40" s="39"/>
      <c r="N40" s="39"/>
      <c r="O40" s="39">
        <v>25</v>
      </c>
      <c r="P40" s="39">
        <f t="shared" si="9"/>
        <v>1798</v>
      </c>
      <c r="Q40" s="39">
        <f t="shared" si="10"/>
        <v>28202</v>
      </c>
    </row>
    <row r="41" spans="1:17" ht="37.5" customHeight="1" thickBot="1" x14ac:dyDescent="0.45">
      <c r="A41" s="33">
        <v>25</v>
      </c>
      <c r="B41" s="40">
        <v>44931</v>
      </c>
      <c r="C41" s="35" t="s">
        <v>23</v>
      </c>
      <c r="D41" s="59" t="s">
        <v>72</v>
      </c>
      <c r="E41" s="59" t="s">
        <v>56</v>
      </c>
      <c r="F41" s="59" t="s">
        <v>26</v>
      </c>
      <c r="G41" s="38">
        <v>30000</v>
      </c>
      <c r="H41" s="39">
        <f t="shared" si="6"/>
        <v>861</v>
      </c>
      <c r="I41" s="38">
        <f t="shared" si="7"/>
        <v>912</v>
      </c>
      <c r="J41" s="38">
        <f t="shared" si="8"/>
        <v>28227</v>
      </c>
      <c r="K41" s="60">
        <v>0</v>
      </c>
      <c r="L41" s="60"/>
      <c r="M41" s="39"/>
      <c r="N41" s="39"/>
      <c r="O41" s="39">
        <v>25</v>
      </c>
      <c r="P41" s="39">
        <f t="shared" si="9"/>
        <v>1798</v>
      </c>
      <c r="Q41" s="39">
        <f t="shared" si="10"/>
        <v>28202</v>
      </c>
    </row>
    <row r="42" spans="1:17" ht="37.5" customHeight="1" thickBot="1" x14ac:dyDescent="0.45">
      <c r="A42" s="33">
        <v>26</v>
      </c>
      <c r="B42" s="40">
        <v>44931</v>
      </c>
      <c r="C42" s="35" t="s">
        <v>27</v>
      </c>
      <c r="D42" s="59" t="s">
        <v>73</v>
      </c>
      <c r="E42" s="59" t="s">
        <v>53</v>
      </c>
      <c r="F42" s="59" t="s">
        <v>26</v>
      </c>
      <c r="G42" s="38">
        <v>30000</v>
      </c>
      <c r="H42" s="39">
        <f t="shared" si="6"/>
        <v>861</v>
      </c>
      <c r="I42" s="38">
        <f t="shared" si="7"/>
        <v>912</v>
      </c>
      <c r="J42" s="38">
        <f t="shared" si="8"/>
        <v>28227</v>
      </c>
      <c r="K42" s="60">
        <v>0</v>
      </c>
      <c r="L42" s="60"/>
      <c r="M42" s="39"/>
      <c r="N42" s="39"/>
      <c r="O42" s="39">
        <f>25</f>
        <v>25</v>
      </c>
      <c r="P42" s="39">
        <f t="shared" si="9"/>
        <v>1798</v>
      </c>
      <c r="Q42" s="39">
        <f t="shared" si="10"/>
        <v>28202</v>
      </c>
    </row>
    <row r="43" spans="1:17" ht="37.5" customHeight="1" thickBot="1" x14ac:dyDescent="0.45">
      <c r="A43" s="33">
        <v>27</v>
      </c>
      <c r="B43" s="40">
        <v>44937</v>
      </c>
      <c r="C43" s="35" t="s">
        <v>27</v>
      </c>
      <c r="D43" s="59" t="s">
        <v>74</v>
      </c>
      <c r="E43" s="59" t="s">
        <v>75</v>
      </c>
      <c r="F43" s="59" t="s">
        <v>26</v>
      </c>
      <c r="G43" s="38">
        <v>45000</v>
      </c>
      <c r="H43" s="39">
        <f t="shared" si="6"/>
        <v>1291.5</v>
      </c>
      <c r="I43" s="38">
        <f t="shared" si="7"/>
        <v>1368</v>
      </c>
      <c r="J43" s="38">
        <f t="shared" si="8"/>
        <v>42340.5</v>
      </c>
      <c r="K43" s="60">
        <v>1148.33</v>
      </c>
      <c r="L43" s="60"/>
      <c r="M43" s="39"/>
      <c r="N43" s="39"/>
      <c r="O43" s="39">
        <v>25</v>
      </c>
      <c r="P43" s="39">
        <f t="shared" si="9"/>
        <v>3832.83</v>
      </c>
      <c r="Q43" s="39">
        <f t="shared" si="10"/>
        <v>41167.17</v>
      </c>
    </row>
    <row r="44" spans="1:17" ht="37.5" customHeight="1" thickBot="1" x14ac:dyDescent="0.45">
      <c r="A44" s="33">
        <v>28</v>
      </c>
      <c r="B44" s="40">
        <v>44938</v>
      </c>
      <c r="C44" s="35" t="s">
        <v>23</v>
      </c>
      <c r="D44" s="59" t="s">
        <v>76</v>
      </c>
      <c r="E44" s="59" t="s">
        <v>77</v>
      </c>
      <c r="F44" s="59" t="s">
        <v>26</v>
      </c>
      <c r="G44" s="38">
        <v>45000</v>
      </c>
      <c r="H44" s="39">
        <f t="shared" si="6"/>
        <v>1291.5</v>
      </c>
      <c r="I44" s="38">
        <f t="shared" si="7"/>
        <v>1368</v>
      </c>
      <c r="J44" s="38">
        <f t="shared" si="8"/>
        <v>42340.5</v>
      </c>
      <c r="K44" s="60">
        <v>1148.33</v>
      </c>
      <c r="L44" s="60"/>
      <c r="M44" s="39"/>
      <c r="N44" s="39"/>
      <c r="O44" s="39">
        <v>25</v>
      </c>
      <c r="P44" s="39">
        <f t="shared" si="9"/>
        <v>3832.83</v>
      </c>
      <c r="Q44" s="39">
        <f t="shared" si="10"/>
        <v>41167.17</v>
      </c>
    </row>
    <row r="45" spans="1:17" ht="49.15" customHeight="1" thickBot="1" x14ac:dyDescent="0.45">
      <c r="A45" s="61"/>
      <c r="B45" s="42" t="s">
        <v>34</v>
      </c>
      <c r="C45" s="43" t="s">
        <v>78</v>
      </c>
      <c r="D45" s="43"/>
      <c r="E45" s="44"/>
      <c r="F45" s="62"/>
      <c r="G45" s="63">
        <f t="shared" ref="G45:Q45" si="11">SUM(G21:G44)</f>
        <v>820000</v>
      </c>
      <c r="H45" s="63">
        <f t="shared" si="11"/>
        <v>23534</v>
      </c>
      <c r="I45" s="63">
        <f t="shared" si="11"/>
        <v>24928</v>
      </c>
      <c r="J45" s="63">
        <f t="shared" si="11"/>
        <v>771538</v>
      </c>
      <c r="K45" s="63">
        <f t="shared" si="11"/>
        <v>6931.6399999999994</v>
      </c>
      <c r="L45" s="63">
        <f t="shared" si="11"/>
        <v>13243.5</v>
      </c>
      <c r="M45" s="63">
        <f t="shared" si="11"/>
        <v>0</v>
      </c>
      <c r="N45" s="63">
        <f t="shared" si="11"/>
        <v>0</v>
      </c>
      <c r="O45" s="63">
        <f t="shared" si="11"/>
        <v>600</v>
      </c>
      <c r="P45" s="63">
        <f t="shared" si="11"/>
        <v>55993.64</v>
      </c>
      <c r="Q45" s="63">
        <f t="shared" si="11"/>
        <v>764006.3600000001</v>
      </c>
    </row>
    <row r="46" spans="1:17" ht="37.5" customHeight="1" x14ac:dyDescent="0.25">
      <c r="A46" s="64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4"/>
    </row>
    <row r="47" spans="1:17" ht="37.5" customHeight="1" thickBot="1" x14ac:dyDescent="0.3">
      <c r="A47" s="67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7"/>
    </row>
    <row r="48" spans="1:17" ht="49.9" customHeight="1" thickBot="1" x14ac:dyDescent="0.45">
      <c r="A48" s="61"/>
      <c r="B48" s="42" t="s">
        <v>79</v>
      </c>
      <c r="C48" s="43"/>
      <c r="D48" s="43"/>
      <c r="E48" s="44"/>
      <c r="F48" s="70"/>
      <c r="G48" s="63">
        <f>G45+G18</f>
        <v>1335000</v>
      </c>
      <c r="H48" s="63">
        <f>H45+H18</f>
        <v>38314.5</v>
      </c>
      <c r="I48" s="63">
        <f>I45+I18</f>
        <v>40387.160000000003</v>
      </c>
      <c r="J48" s="63">
        <f>J45+J18</f>
        <v>1256298.3399999999</v>
      </c>
      <c r="K48" s="63">
        <f>K45+K18</f>
        <v>82024.460000000006</v>
      </c>
      <c r="L48" s="63"/>
      <c r="M48" s="63">
        <f>M45+M18</f>
        <v>1715.46</v>
      </c>
      <c r="N48" s="63">
        <f>N45+N18</f>
        <v>19877.740000000002</v>
      </c>
      <c r="O48" s="63">
        <f>O45+O18</f>
        <v>700</v>
      </c>
      <c r="P48" s="63">
        <f>P45+P18</f>
        <v>183019.32</v>
      </c>
      <c r="Q48" s="71">
        <f>Q45+Q18</f>
        <v>1151980.6800000002</v>
      </c>
    </row>
    <row r="49" spans="3:17" ht="37.5" customHeight="1" x14ac:dyDescent="0.35">
      <c r="C49" s="3"/>
      <c r="D49" s="72"/>
      <c r="E49" s="3"/>
      <c r="F49" s="3"/>
      <c r="G49" s="3"/>
      <c r="H49" s="3"/>
      <c r="I49" s="3"/>
      <c r="J49" s="3"/>
      <c r="K49" s="3"/>
      <c r="L49" s="3"/>
      <c r="M49" s="3"/>
      <c r="N49" s="3"/>
      <c r="O49" s="73"/>
      <c r="P49" s="3"/>
      <c r="Q49" s="74"/>
    </row>
    <row r="50" spans="3:17" ht="37.5" customHeight="1" x14ac:dyDescent="0.35">
      <c r="C50" s="3"/>
      <c r="D50" s="11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3:17" ht="37.5" customHeight="1" x14ac:dyDescent="0.45">
      <c r="C51" s="3"/>
      <c r="D51" s="3"/>
      <c r="E51" s="3"/>
      <c r="F51" s="3"/>
      <c r="G51" s="9"/>
      <c r="H51" s="10"/>
      <c r="I51" s="3"/>
      <c r="J51" s="3"/>
      <c r="K51" s="75"/>
      <c r="L51" s="75"/>
      <c r="M51" s="75"/>
      <c r="N51" s="75"/>
      <c r="O51" s="76"/>
      <c r="P51" s="3"/>
      <c r="Q51" s="77"/>
    </row>
    <row r="52" spans="3:17" ht="48" customHeight="1" x14ac:dyDescent="0.3">
      <c r="C52" s="3"/>
      <c r="D52" s="3"/>
      <c r="E52" s="78" t="s">
        <v>80</v>
      </c>
      <c r="H52" s="3"/>
      <c r="I52" s="79" t="s">
        <v>81</v>
      </c>
      <c r="J52" s="79"/>
      <c r="K52" s="79"/>
      <c r="L52" s="78"/>
      <c r="M52" s="3"/>
      <c r="N52" s="3"/>
      <c r="O52" s="3"/>
      <c r="P52" s="76"/>
      <c r="Q52" s="3"/>
    </row>
    <row r="53" spans="3:17" ht="50.45" customHeight="1" x14ac:dyDescent="0.3">
      <c r="D53" s="80"/>
      <c r="E53" s="78" t="s">
        <v>82</v>
      </c>
      <c r="H53" s="81"/>
      <c r="I53" s="79" t="s">
        <v>83</v>
      </c>
      <c r="J53" s="79"/>
      <c r="K53" s="79"/>
      <c r="L53" s="78"/>
      <c r="M53" s="82"/>
      <c r="N53" s="83"/>
      <c r="O53" s="3"/>
      <c r="P53" s="3"/>
      <c r="Q53" s="3"/>
    </row>
    <row r="54" spans="3:17" ht="37.5" customHeight="1" x14ac:dyDescent="0.4">
      <c r="C54" s="84"/>
      <c r="D54" s="85"/>
      <c r="E54" s="85"/>
      <c r="F54" s="85"/>
      <c r="G54" s="86"/>
    </row>
    <row r="55" spans="3:17" ht="37.5" customHeight="1" x14ac:dyDescent="0.4">
      <c r="C55" s="84"/>
      <c r="D55" s="85"/>
      <c r="E55" s="87"/>
      <c r="F55" s="87"/>
      <c r="G55" s="88"/>
    </row>
    <row r="56" spans="3:17" ht="37.5" customHeight="1" x14ac:dyDescent="0.4">
      <c r="C56" s="84"/>
      <c r="D56" s="89"/>
      <c r="E56" s="84"/>
      <c r="F56" s="84"/>
      <c r="G56" s="86"/>
    </row>
    <row r="57" spans="3:17" ht="37.5" customHeight="1" x14ac:dyDescent="0.4">
      <c r="C57" s="84"/>
      <c r="D57" s="80"/>
      <c r="E57" s="80"/>
      <c r="F57" s="80"/>
      <c r="G57" s="80"/>
      <c r="H57" s="80"/>
      <c r="I57" s="80"/>
      <c r="J57" s="80"/>
      <c r="K57" s="80"/>
      <c r="L57" s="80"/>
      <c r="M57" s="90"/>
      <c r="N57" s="82"/>
    </row>
    <row r="58" spans="3:17" ht="37.5" customHeight="1" x14ac:dyDescent="0.4">
      <c r="C58" s="84"/>
      <c r="D58" s="85"/>
      <c r="E58" s="85"/>
      <c r="F58" s="85"/>
      <c r="G58" s="91"/>
      <c r="H58" s="80"/>
      <c r="I58" s="80"/>
      <c r="J58" s="80"/>
      <c r="K58" s="80"/>
      <c r="L58" s="80"/>
      <c r="M58" s="90"/>
      <c r="N58" s="82"/>
    </row>
    <row r="59" spans="3:17" ht="37.5" customHeight="1" x14ac:dyDescent="0.4">
      <c r="C59" s="84"/>
      <c r="D59" s="85"/>
      <c r="E59" s="85"/>
      <c r="F59" s="85"/>
      <c r="G59" s="91"/>
      <c r="H59" s="80"/>
      <c r="I59" s="80"/>
      <c r="J59" s="80"/>
      <c r="K59" s="80"/>
      <c r="L59" s="80"/>
      <c r="M59" s="90"/>
      <c r="N59" s="82"/>
    </row>
    <row r="60" spans="3:17" ht="37.5" customHeight="1" x14ac:dyDescent="0.4">
      <c r="C60" s="84"/>
      <c r="D60" s="85"/>
      <c r="E60" s="85"/>
      <c r="F60" s="85"/>
      <c r="G60" s="80"/>
    </row>
  </sheetData>
  <autoFilter ref="A12:Q12" xr:uid="{9F39948D-E9A9-49CF-B972-9BAF74CA9669}"/>
  <mergeCells count="13">
    <mergeCell ref="I53:K53"/>
    <mergeCell ref="B18:E18"/>
    <mergeCell ref="B45:E45"/>
    <mergeCell ref="A46:A47"/>
    <mergeCell ref="B46:Q47"/>
    <mergeCell ref="B48:E48"/>
    <mergeCell ref="I52:K52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AGOSTO 2024   </vt:lpstr>
      <vt:lpstr>'NOMINA  FIJOS AGOSTO 2024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2024-08-29T13:43:50Z</dcterms:created>
  <dcterms:modified xsi:type="dcterms:W3CDTF">2024-08-29T13:45:28Z</dcterms:modified>
</cp:coreProperties>
</file>