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13_ncr:1_{99FED0B8-24EB-4F02-9CB7-5FDD8CA92ADE}" xr6:coauthVersionLast="47" xr6:coauthVersionMax="47" xr10:uidLastSave="{00000000-0000-0000-0000-000000000000}"/>
  <bookViews>
    <workbookView xWindow="-120" yWindow="-120" windowWidth="29040" windowHeight="15720" xr2:uid="{3DB1E8A6-B4EE-4DB9-BE74-669B3C9BBC2F}"/>
  </bookViews>
  <sheets>
    <sheet name="NOMINA  FIJOS NOVIEMBRE 2024 " sheetId="1" r:id="rId1"/>
  </sheets>
  <definedNames>
    <definedName name="_xlnm._FilterDatabase" localSheetId="0" hidden="1">'NOMINA  FIJOS NOVIEMBRE 2024 '!$A$12:$Q$12</definedName>
    <definedName name="_xlnm.Print_Area" localSheetId="0">'NOMINA  FIJOS NOVIEMBRE 2024 '!$A$1:$Q$60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O45" i="1"/>
  <c r="O48" i="1" s="1"/>
  <c r="N45" i="1"/>
  <c r="N48" i="1" s="1"/>
  <c r="M45" i="1"/>
  <c r="M48" i="1" s="1"/>
  <c r="L45" i="1"/>
  <c r="K45" i="1"/>
  <c r="K48" i="1" s="1"/>
  <c r="G45" i="1"/>
  <c r="G48" i="1" s="1"/>
  <c r="P44" i="1"/>
  <c r="Q44" i="1" s="1"/>
  <c r="I44" i="1"/>
  <c r="H44" i="1"/>
  <c r="J44" i="1" s="1"/>
  <c r="J43" i="1"/>
  <c r="I43" i="1"/>
  <c r="H43" i="1"/>
  <c r="P43" i="1" s="1"/>
  <c r="Q43" i="1" s="1"/>
  <c r="O42" i="1"/>
  <c r="I42" i="1"/>
  <c r="H42" i="1"/>
  <c r="P42" i="1" s="1"/>
  <c r="Q42" i="1" s="1"/>
  <c r="P41" i="1"/>
  <c r="Q41" i="1" s="1"/>
  <c r="I41" i="1"/>
  <c r="H41" i="1"/>
  <c r="J41" i="1" s="1"/>
  <c r="J40" i="1"/>
  <c r="I40" i="1"/>
  <c r="H40" i="1"/>
  <c r="P40" i="1" s="1"/>
  <c r="Q40" i="1" s="1"/>
  <c r="I39" i="1"/>
  <c r="H39" i="1"/>
  <c r="P39" i="1" s="1"/>
  <c r="Q39" i="1" s="1"/>
  <c r="O38" i="1"/>
  <c r="I38" i="1"/>
  <c r="H38" i="1"/>
  <c r="J38" i="1" s="1"/>
  <c r="J37" i="1"/>
  <c r="I37" i="1"/>
  <c r="H37" i="1"/>
  <c r="P37" i="1" s="1"/>
  <c r="Q37" i="1" s="1"/>
  <c r="O36" i="1"/>
  <c r="I36" i="1"/>
  <c r="H36" i="1"/>
  <c r="P36" i="1" s="1"/>
  <c r="Q36" i="1" s="1"/>
  <c r="P35" i="1"/>
  <c r="Q35" i="1" s="1"/>
  <c r="I35" i="1"/>
  <c r="H35" i="1"/>
  <c r="J35" i="1" s="1"/>
  <c r="J34" i="1"/>
  <c r="I34" i="1"/>
  <c r="H34" i="1"/>
  <c r="P34" i="1" s="1"/>
  <c r="Q34" i="1" s="1"/>
  <c r="O33" i="1"/>
  <c r="I33" i="1"/>
  <c r="H33" i="1"/>
  <c r="P33" i="1" s="1"/>
  <c r="Q33" i="1" s="1"/>
  <c r="P32" i="1"/>
  <c r="Q32" i="1" s="1"/>
  <c r="I32" i="1"/>
  <c r="H32" i="1"/>
  <c r="J32" i="1" s="1"/>
  <c r="J31" i="1"/>
  <c r="I31" i="1"/>
  <c r="H31" i="1"/>
  <c r="P31" i="1" s="1"/>
  <c r="Q31" i="1" s="1"/>
  <c r="I30" i="1"/>
  <c r="H30" i="1"/>
  <c r="P30" i="1" s="1"/>
  <c r="Q30" i="1" s="1"/>
  <c r="J29" i="1"/>
  <c r="I29" i="1"/>
  <c r="H29" i="1"/>
  <c r="P29" i="1" s="1"/>
  <c r="Q29" i="1" s="1"/>
  <c r="I28" i="1"/>
  <c r="P28" i="1" s="1"/>
  <c r="Q28" i="1" s="1"/>
  <c r="H28" i="1"/>
  <c r="O27" i="1"/>
  <c r="I27" i="1"/>
  <c r="H27" i="1"/>
  <c r="P27" i="1" s="1"/>
  <c r="Q27" i="1" s="1"/>
  <c r="O26" i="1"/>
  <c r="I26" i="1"/>
  <c r="H26" i="1"/>
  <c r="J26" i="1" s="1"/>
  <c r="J25" i="1"/>
  <c r="I25" i="1"/>
  <c r="H25" i="1"/>
  <c r="P25" i="1" s="1"/>
  <c r="Q25" i="1" s="1"/>
  <c r="O24" i="1"/>
  <c r="I24" i="1"/>
  <c r="I45" i="1" s="1"/>
  <c r="H24" i="1"/>
  <c r="P24" i="1" s="1"/>
  <c r="O21" i="1"/>
  <c r="N21" i="1"/>
  <c r="M21" i="1"/>
  <c r="L21" i="1"/>
  <c r="K21" i="1"/>
  <c r="G21" i="1"/>
  <c r="I20" i="1"/>
  <c r="H20" i="1"/>
  <c r="P20" i="1" s="1"/>
  <c r="Q20" i="1" s="1"/>
  <c r="P19" i="1"/>
  <c r="Q19" i="1" s="1"/>
  <c r="I19" i="1"/>
  <c r="H19" i="1"/>
  <c r="J19" i="1" s="1"/>
  <c r="J18" i="1"/>
  <c r="I18" i="1"/>
  <c r="H18" i="1"/>
  <c r="P18" i="1" s="1"/>
  <c r="Q18" i="1" s="1"/>
  <c r="I17" i="1"/>
  <c r="H17" i="1"/>
  <c r="P17" i="1" s="1"/>
  <c r="Q17" i="1" s="1"/>
  <c r="J16" i="1"/>
  <c r="I16" i="1"/>
  <c r="P16" i="1" s="1"/>
  <c r="Q16" i="1" s="1"/>
  <c r="H16" i="1"/>
  <c r="I15" i="1"/>
  <c r="J15" i="1" s="1"/>
  <c r="H15" i="1"/>
  <c r="I14" i="1"/>
  <c r="I21" i="1" s="1"/>
  <c r="H14" i="1"/>
  <c r="P14" i="1" s="1"/>
  <c r="Q24" i="1" l="1"/>
  <c r="P45" i="1"/>
  <c r="Q14" i="1"/>
  <c r="Q21" i="1" s="1"/>
  <c r="I48" i="1"/>
  <c r="H21" i="1"/>
  <c r="P26" i="1"/>
  <c r="Q26" i="1" s="1"/>
  <c r="P38" i="1"/>
  <c r="Q38" i="1" s="1"/>
  <c r="J28" i="1"/>
  <c r="P15" i="1"/>
  <c r="Q15" i="1" s="1"/>
  <c r="J20" i="1"/>
  <c r="J24" i="1"/>
  <c r="J33" i="1"/>
  <c r="J36" i="1"/>
  <c r="J42" i="1"/>
  <c r="H45" i="1"/>
  <c r="J17" i="1"/>
  <c r="J27" i="1"/>
  <c r="J30" i="1"/>
  <c r="J39" i="1"/>
  <c r="J14" i="1"/>
  <c r="J21" i="1" s="1"/>
  <c r="J45" i="1" l="1"/>
  <c r="J48" i="1" s="1"/>
  <c r="H48" i="1"/>
  <c r="P21" i="1"/>
  <c r="P48" i="1" s="1"/>
  <c r="Q45" i="1"/>
  <c r="Q48" i="1" s="1"/>
</calcChain>
</file>

<file path=xl/sharedStrings.xml><?xml version="1.0" encoding="utf-8"?>
<sst xmlns="http://schemas.openxmlformats.org/spreadsheetml/2006/main" count="149" uniqueCount="84">
  <si>
    <t xml:space="preserve">DIRECCION GENERAL DE ALIANZAS PUBLICO PRIVADAS </t>
  </si>
  <si>
    <t xml:space="preserve">NOMINA EMPLEADOS FIJOS </t>
  </si>
  <si>
    <t>CORRESPONDIENTE AL MES DE NOVIEMBRE 2024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</si>
  <si>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</si>
  <si>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</si>
  <si>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</si>
  <si>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</si>
  <si>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</si>
  <si>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</si>
  <si>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</si>
  <si>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</si>
  <si>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</si>
  <si>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</si>
  <si>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</si>
  <si>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</si>
  <si>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</si>
  <si>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</si>
  <si>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</si>
  <si>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</si>
  <si>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</si>
  <si>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</si>
  <si>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</si>
  <si>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</si>
  <si>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M</t>
  </si>
  <si>
    <t xml:space="preserve">ELIARDO RAMÓN CAIRO BENOIT </t>
  </si>
  <si>
    <t xml:space="preserve">DIRECTOR EJECUTIVO INTERINO </t>
  </si>
  <si>
    <t xml:space="preserve">FIJO </t>
  </si>
  <si>
    <t xml:space="preserve">MIGUEL ANGEL GUZMAN AQUINO </t>
  </si>
  <si>
    <t>COORDINADOR ADMINISTRATIVO</t>
  </si>
  <si>
    <t>F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</si>
  <si>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</si>
  <si>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</si>
  <si>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</si>
  <si>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</si>
  <si>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PAOLA PAREDES</t>
  </si>
  <si>
    <t xml:space="preserve">ASISTENTE EJECUTIVA </t>
  </si>
  <si>
    <t>RADHA IRIS CASTILLO</t>
  </si>
  <si>
    <t xml:space="preserve">DANIELA TORRES ARIZA </t>
  </si>
  <si>
    <t>GESTORA DE PROTOCOLO</t>
  </si>
  <si>
    <t xml:space="preserve">SUB-TOTAL </t>
  </si>
  <si>
    <t xml:space="preserve">DIVISIÓN SERVICIOS GENERALES </t>
  </si>
  <si>
    <t>17/08/2020</t>
  </si>
  <si>
    <t>SENOVIA ROSARIO NOLASCO</t>
  </si>
  <si>
    <t xml:space="preserve">AUXILIAR DE ALMACÉN Y SUMINISTRO </t>
  </si>
  <si>
    <t>24/08/2020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</si>
  <si>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</si>
  <si>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</si>
  <si>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</si>
  <si>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</si>
  <si>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</si>
  <si>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</si>
  <si>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</si>
  <si>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</si>
  <si>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</si>
  <si>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</si>
  <si>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YAMERI ALMONTE </t>
  </si>
  <si>
    <t>CONSERJE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</si>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</sst>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1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 wrapText="1"/>
    </xf>
    <xf numFmtId="165" fontId="12" fillId="0" borderId="4" xfId="1" applyNumberFormat="1" applyFont="1" applyFill="1" applyBorder="1" applyAlignment="1">
      <alignment horizontal="center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4" fillId="0" borderId="0" xfId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C4F659F3-EDF5-47A9-A393-BDEC65B83586}"/>
    <cellStyle name="Normal_Hoja1" xfId="3" xr:uid="{8D5FAF3E-498E-4266-8A28-98D1974815C5}"/>
    <cellStyle name="Normal_Nomina" xfId="4" xr:uid="{261D2564-E7C0-4199-916B-860934B32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48</xdr:row>
      <xdr:rowOff>114300</xdr:rowOff>
    </xdr:from>
    <xdr:to>
      <xdr:col>10</xdr:col>
      <xdr:colOff>1371600</xdr:colOff>
      <xdr:row>51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A3C82F-7EB0-47B3-BF81-1262EE30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7160" y="26889075"/>
          <a:ext cx="494919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48</xdr:row>
      <xdr:rowOff>91440</xdr:rowOff>
    </xdr:from>
    <xdr:to>
      <xdr:col>5</xdr:col>
      <xdr:colOff>0</xdr:colOff>
      <xdr:row>51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82B4CA-041D-4724-A577-1445E7ADC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26866215"/>
          <a:ext cx="5667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48</xdr:row>
      <xdr:rowOff>342900</xdr:rowOff>
    </xdr:from>
    <xdr:to>
      <xdr:col>6</xdr:col>
      <xdr:colOff>3444240</xdr:colOff>
      <xdr:row>58</xdr:row>
      <xdr:rowOff>22859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5CC0B3-5FE1-493A-9955-251E02C7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9705" y="27117675"/>
          <a:ext cx="5261610" cy="473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D6DD210-83CE-41B3-AA97-9776123F7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8833E-7DB1-492E-BE52-396EB7D62FE2}">
  <sheetPr>
    <pageSetUpPr fitToPage="1"/>
  </sheetPr>
  <dimension ref="A1:Q60"/>
  <sheetViews>
    <sheetView showGridLines="0" tabSelected="1" zoomScale="40" zoomScaleNormal="40" zoomScaleSheetLayoutView="30" workbookViewId="0">
      <selection activeCell="D20" sqref="D20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5"/>
      <c r="Q5" s="3"/>
    </row>
    <row r="6" spans="1:17" ht="38.450000000000003" customHeight="1" x14ac:dyDescent="0.4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6"/>
      <c r="Q6" s="3"/>
    </row>
    <row r="7" spans="1:17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17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17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17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17" ht="37.5" customHeight="1" thickBot="1" x14ac:dyDescent="0.4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6"/>
      <c r="O11" s="15"/>
      <c r="P11" s="12"/>
      <c r="Q11" s="17"/>
    </row>
    <row r="12" spans="1:17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2" t="s">
        <v>17</v>
      </c>
      <c r="M12" s="20" t="s">
        <v>18</v>
      </c>
      <c r="N12" s="18" t="s">
        <v>19</v>
      </c>
      <c r="O12" s="23" t="s">
        <v>5</v>
      </c>
      <c r="P12" s="19" t="s">
        <v>20</v>
      </c>
      <c r="Q12" s="24" t="s">
        <v>21</v>
      </c>
    </row>
    <row r="13" spans="1:17" ht="48.6" customHeight="1" thickBot="1" x14ac:dyDescent="0.3">
      <c r="B13" s="25" t="s">
        <v>22</v>
      </c>
      <c r="C13" s="26"/>
      <c r="D13" s="27"/>
      <c r="E13" s="28"/>
      <c r="F13" s="28"/>
      <c r="G13" s="28"/>
      <c r="H13" s="29"/>
      <c r="I13" s="28"/>
      <c r="J13" s="28"/>
      <c r="K13" s="28"/>
      <c r="L13" s="30"/>
      <c r="M13" s="29"/>
      <c r="N13" s="30"/>
      <c r="O13" s="31"/>
      <c r="P13" s="28"/>
      <c r="Q13" s="32"/>
    </row>
    <row r="14" spans="1:17" ht="48.6" customHeight="1" thickBot="1" x14ac:dyDescent="0.45">
      <c r="A14" s="33">
        <v>1</v>
      </c>
      <c r="B14" s="34">
        <v>43840</v>
      </c>
      <c r="C14" s="35" t="s">
        <v>23</v>
      </c>
      <c r="D14" s="36" t="s">
        <v>24</v>
      </c>
      <c r="E14" s="36" t="s">
        <v>25</v>
      </c>
      <c r="F14" s="37" t="s">
        <v>26</v>
      </c>
      <c r="G14" s="38">
        <v>500000</v>
      </c>
      <c r="H14" s="39">
        <f t="shared" ref="H14:H20" si="0">+G14*2.87%</f>
        <v>14350</v>
      </c>
      <c r="I14" s="39">
        <f t="shared" ref="I14:I16" si="1">G14*3.04%</f>
        <v>15200</v>
      </c>
      <c r="J14" s="39">
        <f t="shared" ref="J14:J20" si="2">G14-H14-I14</f>
        <v>470450</v>
      </c>
      <c r="K14" s="39">
        <v>109334.99</v>
      </c>
      <c r="L14" s="39"/>
      <c r="M14" s="39">
        <v>1715.46</v>
      </c>
      <c r="N14" s="39"/>
      <c r="O14" s="39">
        <v>25</v>
      </c>
      <c r="P14" s="39">
        <f t="shared" ref="P14:P16" si="3">H14+I14+K14+O14</f>
        <v>138909.99</v>
      </c>
      <c r="Q14" s="39">
        <f t="shared" ref="Q14:Q20" si="4">G14-P14</f>
        <v>361090.01</v>
      </c>
    </row>
    <row r="15" spans="1:17" ht="55.15" customHeight="1" thickBot="1" x14ac:dyDescent="0.45">
      <c r="A15" s="33">
        <v>2</v>
      </c>
      <c r="B15" s="35">
        <v>44205</v>
      </c>
      <c r="C15" s="40" t="s">
        <v>23</v>
      </c>
      <c r="D15" s="37" t="s">
        <v>27</v>
      </c>
      <c r="E15" s="41" t="s">
        <v>28</v>
      </c>
      <c r="F15" s="37" t="s">
        <v>26</v>
      </c>
      <c r="G15" s="38">
        <v>95000</v>
      </c>
      <c r="H15" s="39">
        <f t="shared" si="0"/>
        <v>2726.5</v>
      </c>
      <c r="I15" s="39">
        <f t="shared" si="1"/>
        <v>2888</v>
      </c>
      <c r="J15" s="39">
        <f t="shared" si="2"/>
        <v>89385.5</v>
      </c>
      <c r="K15" s="39">
        <v>10929.31</v>
      </c>
      <c r="L15" s="39"/>
      <c r="M15" s="39"/>
      <c r="N15" s="39"/>
      <c r="O15" s="39">
        <v>25</v>
      </c>
      <c r="P15" s="39">
        <f t="shared" si="3"/>
        <v>16568.809999999998</v>
      </c>
      <c r="Q15" s="39">
        <f t="shared" si="4"/>
        <v>78431.19</v>
      </c>
    </row>
    <row r="16" spans="1:17" ht="55.15" customHeight="1" thickBot="1" x14ac:dyDescent="0.45">
      <c r="A16" s="33">
        <v>3</v>
      </c>
      <c r="B16" s="35">
        <v>44566</v>
      </c>
      <c r="C16" s="40" t="s">
        <v>29</v>
      </c>
      <c r="D16" s="37" t="s">
        <v>30</v>
      </c>
      <c r="E16" s="41" t="s">
        <v>31</v>
      </c>
      <c r="F16" s="37" t="s">
        <v>26</v>
      </c>
      <c r="G16" s="38">
        <v>95000</v>
      </c>
      <c r="H16" s="39">
        <f t="shared" si="0"/>
        <v>2726.5</v>
      </c>
      <c r="I16" s="39">
        <f t="shared" si="1"/>
        <v>2888</v>
      </c>
      <c r="J16" s="39">
        <f t="shared" si="2"/>
        <v>89385.5</v>
      </c>
      <c r="K16" s="39">
        <v>10929.31</v>
      </c>
      <c r="L16" s="39"/>
      <c r="M16" s="39"/>
      <c r="N16" s="39"/>
      <c r="O16" s="39">
        <v>25</v>
      </c>
      <c r="P16" s="39">
        <f t="shared" si="3"/>
        <v>16568.809999999998</v>
      </c>
      <c r="Q16" s="39">
        <f t="shared" si="4"/>
        <v>78431.19</v>
      </c>
    </row>
    <row r="17" spans="1:17" ht="66" customHeight="1" thickBot="1" x14ac:dyDescent="0.45">
      <c r="A17" s="33">
        <v>4</v>
      </c>
      <c r="B17" s="34">
        <v>44202</v>
      </c>
      <c r="C17" s="40" t="s">
        <v>23</v>
      </c>
      <c r="D17" s="37" t="s">
        <v>32</v>
      </c>
      <c r="E17" s="41" t="s">
        <v>33</v>
      </c>
      <c r="F17" s="37" t="s">
        <v>26</v>
      </c>
      <c r="G17" s="38">
        <v>200000</v>
      </c>
      <c r="H17" s="39">
        <f t="shared" si="0"/>
        <v>5740</v>
      </c>
      <c r="I17" s="39">
        <f t="shared" ref="I17:I20" si="5">193525*3.04%</f>
        <v>5883.16</v>
      </c>
      <c r="J17" s="39">
        <f t="shared" si="2"/>
        <v>188376.84</v>
      </c>
      <c r="K17" s="39">
        <v>35248.21</v>
      </c>
      <c r="L17" s="39"/>
      <c r="M17" s="39">
        <v>1715.46</v>
      </c>
      <c r="N17" s="39">
        <v>19877.740000000002</v>
      </c>
      <c r="O17" s="39">
        <v>25</v>
      </c>
      <c r="P17" s="39">
        <f>H17+I17+K17+O17+M17+N17</f>
        <v>68489.569999999992</v>
      </c>
      <c r="Q17" s="39">
        <f t="shared" si="4"/>
        <v>131510.43</v>
      </c>
    </row>
    <row r="18" spans="1:17" ht="66" customHeight="1" thickBot="1" x14ac:dyDescent="0.45">
      <c r="A18" s="33">
        <v>5</v>
      </c>
      <c r="B18" s="34">
        <v>44470</v>
      </c>
      <c r="C18" s="40" t="s">
        <v>29</v>
      </c>
      <c r="D18" s="36" t="s">
        <v>34</v>
      </c>
      <c r="E18" s="41" t="s">
        <v>35</v>
      </c>
      <c r="F18" s="37" t="s">
        <v>26</v>
      </c>
      <c r="G18" s="38">
        <v>110000</v>
      </c>
      <c r="H18" s="39">
        <f t="shared" si="0"/>
        <v>3157</v>
      </c>
      <c r="I18" s="39">
        <f t="shared" si="5"/>
        <v>5883.16</v>
      </c>
      <c r="J18" s="39">
        <f t="shared" si="2"/>
        <v>100959.84</v>
      </c>
      <c r="K18" s="42">
        <v>14457.62</v>
      </c>
      <c r="L18" s="39"/>
      <c r="M18" s="39">
        <v>0</v>
      </c>
      <c r="N18" s="39">
        <v>0</v>
      </c>
      <c r="O18" s="39">
        <v>25</v>
      </c>
      <c r="P18" s="39">
        <f t="shared" ref="P18:P20" si="6">H18+I18+K18+O18+M18+N18</f>
        <v>23522.78</v>
      </c>
      <c r="Q18" s="39">
        <f t="shared" si="4"/>
        <v>86477.22</v>
      </c>
    </row>
    <row r="19" spans="1:17" ht="66" customHeight="1" thickBot="1" x14ac:dyDescent="0.45">
      <c r="A19" s="33">
        <v>6</v>
      </c>
      <c r="B19" s="34">
        <v>45597</v>
      </c>
      <c r="C19" s="40" t="s">
        <v>23</v>
      </c>
      <c r="D19" s="37" t="s">
        <v>36</v>
      </c>
      <c r="E19" s="41" t="s">
        <v>35</v>
      </c>
      <c r="F19" s="37" t="s">
        <v>26</v>
      </c>
      <c r="G19" s="38">
        <v>125000</v>
      </c>
      <c r="H19" s="39">
        <f t="shared" si="0"/>
        <v>3587.5</v>
      </c>
      <c r="I19" s="39">
        <f t="shared" si="5"/>
        <v>5883.16</v>
      </c>
      <c r="J19" s="39">
        <f t="shared" si="2"/>
        <v>115529.34</v>
      </c>
      <c r="K19" s="39">
        <v>17985.990000000002</v>
      </c>
      <c r="L19" s="39"/>
      <c r="M19" s="39">
        <v>0</v>
      </c>
      <c r="N19" s="39">
        <v>0</v>
      </c>
      <c r="O19" s="39">
        <v>25</v>
      </c>
      <c r="P19" s="39">
        <f t="shared" si="6"/>
        <v>27481.65</v>
      </c>
      <c r="Q19" s="39">
        <f t="shared" si="4"/>
        <v>97518.35</v>
      </c>
    </row>
    <row r="20" spans="1:17" ht="66" customHeight="1" thickBot="1" x14ac:dyDescent="0.45">
      <c r="A20" s="33">
        <v>7</v>
      </c>
      <c r="B20" s="34">
        <v>44621</v>
      </c>
      <c r="C20" s="40" t="s">
        <v>23</v>
      </c>
      <c r="D20" s="37" t="s">
        <v>37</v>
      </c>
      <c r="E20" s="41" t="s">
        <v>38</v>
      </c>
      <c r="F20" s="37" t="s">
        <v>26</v>
      </c>
      <c r="G20" s="38">
        <v>70000</v>
      </c>
      <c r="H20" s="39">
        <f t="shared" si="0"/>
        <v>2009</v>
      </c>
      <c r="I20" s="39">
        <f t="shared" si="5"/>
        <v>5883.16</v>
      </c>
      <c r="J20" s="39">
        <f t="shared" si="2"/>
        <v>62107.839999999997</v>
      </c>
      <c r="K20" s="39">
        <v>5368.48</v>
      </c>
      <c r="L20" s="39"/>
      <c r="M20" s="39">
        <v>0</v>
      </c>
      <c r="N20" s="39">
        <v>0</v>
      </c>
      <c r="O20" s="39">
        <v>25</v>
      </c>
      <c r="P20" s="39">
        <f t="shared" si="6"/>
        <v>13285.64</v>
      </c>
      <c r="Q20" s="39">
        <f t="shared" si="4"/>
        <v>56714.36</v>
      </c>
    </row>
    <row r="21" spans="1:17" ht="49.15" customHeight="1" thickBot="1" x14ac:dyDescent="0.45">
      <c r="A21" s="33"/>
      <c r="B21" s="43" t="s">
        <v>39</v>
      </c>
      <c r="C21" s="44"/>
      <c r="D21" s="44"/>
      <c r="E21" s="45"/>
      <c r="F21" s="46"/>
      <c r="G21" s="47">
        <f>SUM(G14:G20)</f>
        <v>1195000</v>
      </c>
      <c r="H21" s="47">
        <f t="shared" ref="H21:Q21" si="7">SUM(H14:H20)</f>
        <v>34296.5</v>
      </c>
      <c r="I21" s="47">
        <f t="shared" si="7"/>
        <v>44508.639999999999</v>
      </c>
      <c r="J21" s="47">
        <f t="shared" si="7"/>
        <v>1116194.8600000001</v>
      </c>
      <c r="K21" s="47">
        <f t="shared" si="7"/>
        <v>204253.91</v>
      </c>
      <c r="L21" s="47">
        <f t="shared" si="7"/>
        <v>0</v>
      </c>
      <c r="M21" s="47">
        <f t="shared" si="7"/>
        <v>3430.92</v>
      </c>
      <c r="N21" s="47">
        <f t="shared" si="7"/>
        <v>19877.740000000002</v>
      </c>
      <c r="O21" s="47">
        <f t="shared" si="7"/>
        <v>175</v>
      </c>
      <c r="P21" s="47">
        <f t="shared" si="7"/>
        <v>304827.25</v>
      </c>
      <c r="Q21" s="47">
        <f t="shared" si="7"/>
        <v>890172.75</v>
      </c>
    </row>
    <row r="22" spans="1:17" ht="37.15" customHeight="1" thickBot="1" x14ac:dyDescent="0.45">
      <c r="A22" s="48"/>
      <c r="B22" s="49"/>
      <c r="C22" s="50"/>
      <c r="D22" s="50"/>
      <c r="E22" s="50"/>
      <c r="F22" s="50"/>
      <c r="G22" s="51"/>
      <c r="H22" s="52"/>
      <c r="I22" s="52"/>
      <c r="J22" s="52"/>
      <c r="K22" s="52"/>
      <c r="L22" s="52"/>
      <c r="M22" s="52"/>
      <c r="N22" s="52"/>
      <c r="O22" s="52"/>
      <c r="P22" s="52"/>
      <c r="Q22" s="53"/>
    </row>
    <row r="23" spans="1:17" ht="48.6" customHeight="1" thickBot="1" x14ac:dyDescent="0.45">
      <c r="A23" s="54"/>
      <c r="B23" s="55"/>
      <c r="C23" s="56" t="s">
        <v>40</v>
      </c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ht="37.5" customHeight="1" thickBot="1" x14ac:dyDescent="0.45">
      <c r="A24" s="33">
        <v>5</v>
      </c>
      <c r="B24" s="35" t="s">
        <v>41</v>
      </c>
      <c r="C24" s="40" t="s">
        <v>29</v>
      </c>
      <c r="D24" s="37" t="s">
        <v>42</v>
      </c>
      <c r="E24" s="37" t="s">
        <v>43</v>
      </c>
      <c r="F24" s="37" t="s">
        <v>26</v>
      </c>
      <c r="G24" s="38">
        <v>55000</v>
      </c>
      <c r="H24" s="39">
        <f t="shared" ref="H24:H44" si="8">+G24*2.87%</f>
        <v>1578.5</v>
      </c>
      <c r="I24" s="39">
        <f t="shared" ref="I24:I44" si="9">+G24*3.04%</f>
        <v>1672</v>
      </c>
      <c r="J24" s="39">
        <f t="shared" ref="J24:J44" si="10">G24-H24-I24</f>
        <v>51749.5</v>
      </c>
      <c r="K24" s="39">
        <v>2559.6799999999998</v>
      </c>
      <c r="L24" s="39"/>
      <c r="M24" s="39"/>
      <c r="N24" s="39"/>
      <c r="O24" s="39">
        <f>25</f>
        <v>25</v>
      </c>
      <c r="P24" s="39">
        <f t="shared" ref="P24:P44" si="11">H24+I24+K24+O24</f>
        <v>5835.18</v>
      </c>
      <c r="Q24" s="39">
        <f t="shared" ref="Q24:Q44" si="12">G24-P24</f>
        <v>49164.82</v>
      </c>
    </row>
    <row r="25" spans="1:17" ht="37.5" customHeight="1" thickBot="1" x14ac:dyDescent="0.45">
      <c r="A25" s="33">
        <v>6</v>
      </c>
      <c r="B25" s="35" t="s">
        <v>44</v>
      </c>
      <c r="C25" s="40" t="s">
        <v>23</v>
      </c>
      <c r="D25" s="37" t="s">
        <v>45</v>
      </c>
      <c r="E25" s="37" t="s">
        <v>46</v>
      </c>
      <c r="F25" s="37" t="s">
        <v>26</v>
      </c>
      <c r="G25" s="38">
        <v>45000</v>
      </c>
      <c r="H25" s="39">
        <f t="shared" si="8"/>
        <v>1291.5</v>
      </c>
      <c r="I25" s="39">
        <f t="shared" si="9"/>
        <v>1368</v>
      </c>
      <c r="J25" s="39">
        <f t="shared" si="10"/>
        <v>42340.5</v>
      </c>
      <c r="K25" s="39">
        <v>1148.33</v>
      </c>
      <c r="L25" s="39"/>
      <c r="M25" s="39"/>
      <c r="N25" s="39"/>
      <c r="O25" s="39">
        <v>25</v>
      </c>
      <c r="P25" s="39">
        <f t="shared" si="11"/>
        <v>3832.83</v>
      </c>
      <c r="Q25" s="39">
        <f t="shared" si="12"/>
        <v>41167.17</v>
      </c>
    </row>
    <row r="26" spans="1:17" ht="37.5" customHeight="1" thickBot="1" x14ac:dyDescent="0.45">
      <c r="A26" s="33">
        <v>7</v>
      </c>
      <c r="B26" s="35">
        <v>43901</v>
      </c>
      <c r="C26" s="40" t="s">
        <v>29</v>
      </c>
      <c r="D26" s="60" t="s">
        <v>47</v>
      </c>
      <c r="E26" s="37" t="s">
        <v>48</v>
      </c>
      <c r="F26" s="37" t="s">
        <v>26</v>
      </c>
      <c r="G26" s="38">
        <v>45000</v>
      </c>
      <c r="H26" s="39">
        <f t="shared" si="8"/>
        <v>1291.5</v>
      </c>
      <c r="I26" s="38">
        <f t="shared" si="9"/>
        <v>1368</v>
      </c>
      <c r="J26" s="38">
        <f t="shared" si="10"/>
        <v>42340.5</v>
      </c>
      <c r="K26" s="42">
        <v>1148.33</v>
      </c>
      <c r="L26" s="42"/>
      <c r="M26" s="42"/>
      <c r="N26" s="42"/>
      <c r="O26" s="39">
        <f>25</f>
        <v>25</v>
      </c>
      <c r="P26" s="39">
        <f t="shared" si="11"/>
        <v>3832.83</v>
      </c>
      <c r="Q26" s="39">
        <f t="shared" si="12"/>
        <v>41167.17</v>
      </c>
    </row>
    <row r="27" spans="1:17" ht="37.5" customHeight="1" thickBot="1" x14ac:dyDescent="0.45">
      <c r="A27" s="33">
        <v>8</v>
      </c>
      <c r="B27" s="35">
        <v>43901</v>
      </c>
      <c r="C27" s="40" t="s">
        <v>23</v>
      </c>
      <c r="D27" s="60" t="s">
        <v>49</v>
      </c>
      <c r="E27" s="37" t="s">
        <v>50</v>
      </c>
      <c r="F27" s="37" t="s">
        <v>26</v>
      </c>
      <c r="G27" s="38">
        <v>60000</v>
      </c>
      <c r="H27" s="39">
        <f t="shared" si="8"/>
        <v>1722</v>
      </c>
      <c r="I27" s="38">
        <f t="shared" si="9"/>
        <v>1824</v>
      </c>
      <c r="J27" s="38">
        <f t="shared" si="10"/>
        <v>56454</v>
      </c>
      <c r="K27" s="42">
        <v>3486.65</v>
      </c>
      <c r="L27" s="42"/>
      <c r="M27" s="42"/>
      <c r="N27" s="42"/>
      <c r="O27" s="39">
        <f>25</f>
        <v>25</v>
      </c>
      <c r="P27" s="39">
        <f t="shared" si="11"/>
        <v>7057.65</v>
      </c>
      <c r="Q27" s="39">
        <f t="shared" si="12"/>
        <v>52942.35</v>
      </c>
    </row>
    <row r="28" spans="1:17" ht="37.5" customHeight="1" thickBot="1" x14ac:dyDescent="0.45">
      <c r="A28" s="33">
        <v>9</v>
      </c>
      <c r="B28" s="35" t="s">
        <v>51</v>
      </c>
      <c r="C28" s="40" t="s">
        <v>23</v>
      </c>
      <c r="D28" s="60" t="s">
        <v>52</v>
      </c>
      <c r="E28" s="60" t="s">
        <v>53</v>
      </c>
      <c r="F28" s="60" t="s">
        <v>26</v>
      </c>
      <c r="G28" s="38">
        <v>30000</v>
      </c>
      <c r="H28" s="39">
        <f t="shared" si="8"/>
        <v>861</v>
      </c>
      <c r="I28" s="38">
        <f t="shared" si="9"/>
        <v>912</v>
      </c>
      <c r="J28" s="38">
        <f t="shared" si="10"/>
        <v>28227</v>
      </c>
      <c r="K28" s="42">
        <v>0</v>
      </c>
      <c r="L28" s="42"/>
      <c r="M28" s="42"/>
      <c r="N28" s="42"/>
      <c r="O28" s="39">
        <v>25</v>
      </c>
      <c r="P28" s="39">
        <f t="shared" si="11"/>
        <v>1798</v>
      </c>
      <c r="Q28" s="39">
        <f t="shared" si="12"/>
        <v>28202</v>
      </c>
    </row>
    <row r="29" spans="1:17" ht="37.5" customHeight="1" thickBot="1" x14ac:dyDescent="0.45">
      <c r="A29" s="33">
        <v>10</v>
      </c>
      <c r="B29" s="34">
        <v>44204</v>
      </c>
      <c r="C29" s="40" t="s">
        <v>23</v>
      </c>
      <c r="D29" s="60" t="s">
        <v>54</v>
      </c>
      <c r="E29" s="60" t="s">
        <v>53</v>
      </c>
      <c r="F29" s="60" t="s">
        <v>26</v>
      </c>
      <c r="G29" s="38">
        <v>30000</v>
      </c>
      <c r="H29" s="39">
        <f t="shared" si="8"/>
        <v>861</v>
      </c>
      <c r="I29" s="38">
        <f t="shared" si="9"/>
        <v>912</v>
      </c>
      <c r="J29" s="38">
        <f t="shared" si="10"/>
        <v>28227</v>
      </c>
      <c r="K29" s="42">
        <v>0</v>
      </c>
      <c r="L29" s="42"/>
      <c r="M29" s="39"/>
      <c r="N29" s="39"/>
      <c r="O29" s="39">
        <v>25</v>
      </c>
      <c r="P29" s="39">
        <f t="shared" si="11"/>
        <v>1798</v>
      </c>
      <c r="Q29" s="39">
        <f t="shared" si="12"/>
        <v>28202</v>
      </c>
    </row>
    <row r="30" spans="1:17" ht="37.5" customHeight="1" thickBot="1" x14ac:dyDescent="0.45">
      <c r="A30" s="33">
        <v>11</v>
      </c>
      <c r="B30" s="34">
        <v>44205</v>
      </c>
      <c r="C30" s="40" t="s">
        <v>29</v>
      </c>
      <c r="D30" s="60" t="s">
        <v>55</v>
      </c>
      <c r="E30" s="60" t="s">
        <v>56</v>
      </c>
      <c r="F30" s="60" t="s">
        <v>26</v>
      </c>
      <c r="G30" s="38">
        <v>40000</v>
      </c>
      <c r="H30" s="39">
        <f t="shared" si="8"/>
        <v>1148</v>
      </c>
      <c r="I30" s="38">
        <f t="shared" si="9"/>
        <v>1216</v>
      </c>
      <c r="J30" s="38">
        <f t="shared" si="10"/>
        <v>37636</v>
      </c>
      <c r="K30" s="42">
        <v>442.65</v>
      </c>
      <c r="L30" s="42"/>
      <c r="M30" s="39"/>
      <c r="N30" s="39"/>
      <c r="O30" s="39">
        <v>25</v>
      </c>
      <c r="P30" s="39">
        <f t="shared" si="11"/>
        <v>2831.65</v>
      </c>
      <c r="Q30" s="39">
        <f t="shared" si="12"/>
        <v>37168.35</v>
      </c>
    </row>
    <row r="31" spans="1:17" ht="37.5" customHeight="1" thickBot="1" x14ac:dyDescent="0.45">
      <c r="A31" s="33">
        <v>12</v>
      </c>
      <c r="B31" s="34">
        <v>44206</v>
      </c>
      <c r="C31" s="40" t="s">
        <v>23</v>
      </c>
      <c r="D31" s="60" t="s">
        <v>57</v>
      </c>
      <c r="E31" s="60" t="s">
        <v>58</v>
      </c>
      <c r="F31" s="60" t="s">
        <v>26</v>
      </c>
      <c r="G31" s="38">
        <v>25000</v>
      </c>
      <c r="H31" s="39">
        <f t="shared" si="8"/>
        <v>717.5</v>
      </c>
      <c r="I31" s="38">
        <f t="shared" si="9"/>
        <v>760</v>
      </c>
      <c r="J31" s="38">
        <f t="shared" si="10"/>
        <v>23522.5</v>
      </c>
      <c r="K31" s="42">
        <v>0</v>
      </c>
      <c r="L31" s="42"/>
      <c r="M31" s="39"/>
      <c r="N31" s="39"/>
      <c r="O31" s="39">
        <v>25</v>
      </c>
      <c r="P31" s="39">
        <f t="shared" si="11"/>
        <v>1502.5</v>
      </c>
      <c r="Q31" s="39">
        <f t="shared" si="12"/>
        <v>23497.5</v>
      </c>
    </row>
    <row r="32" spans="1:17" ht="37.5" customHeight="1" thickBot="1" x14ac:dyDescent="0.45">
      <c r="A32" s="33">
        <v>13</v>
      </c>
      <c r="B32" s="34">
        <v>44206</v>
      </c>
      <c r="C32" s="40" t="s">
        <v>23</v>
      </c>
      <c r="D32" s="60" t="s">
        <v>59</v>
      </c>
      <c r="E32" s="60" t="s">
        <v>58</v>
      </c>
      <c r="F32" s="60" t="s">
        <v>26</v>
      </c>
      <c r="G32" s="38">
        <v>30000</v>
      </c>
      <c r="H32" s="39">
        <f t="shared" si="8"/>
        <v>861</v>
      </c>
      <c r="I32" s="38">
        <f t="shared" si="9"/>
        <v>912</v>
      </c>
      <c r="J32" s="38">
        <f t="shared" si="10"/>
        <v>28227</v>
      </c>
      <c r="K32" s="42">
        <v>0</v>
      </c>
      <c r="L32" s="42"/>
      <c r="M32" s="39"/>
      <c r="N32" s="39"/>
      <c r="O32" s="39">
        <v>25</v>
      </c>
      <c r="P32" s="39">
        <f t="shared" si="11"/>
        <v>1798</v>
      </c>
      <c r="Q32" s="39">
        <f t="shared" si="12"/>
        <v>28202</v>
      </c>
    </row>
    <row r="33" spans="1:17" ht="37.5" customHeight="1" thickBot="1" x14ac:dyDescent="0.45">
      <c r="A33" s="33">
        <v>14</v>
      </c>
      <c r="B33" s="34">
        <v>44206</v>
      </c>
      <c r="C33" s="40" t="s">
        <v>23</v>
      </c>
      <c r="D33" s="60" t="s">
        <v>60</v>
      </c>
      <c r="E33" s="60" t="s">
        <v>61</v>
      </c>
      <c r="F33" s="60" t="s">
        <v>26</v>
      </c>
      <c r="G33" s="38">
        <v>30000</v>
      </c>
      <c r="H33" s="39">
        <f t="shared" si="8"/>
        <v>861</v>
      </c>
      <c r="I33" s="38">
        <f t="shared" si="9"/>
        <v>912</v>
      </c>
      <c r="J33" s="38">
        <f t="shared" si="10"/>
        <v>28227</v>
      </c>
      <c r="K33" s="42">
        <v>0</v>
      </c>
      <c r="L33" s="42"/>
      <c r="M33" s="39"/>
      <c r="N33" s="39"/>
      <c r="O33" s="39">
        <f>25</f>
        <v>25</v>
      </c>
      <c r="P33" s="39">
        <f t="shared" si="11"/>
        <v>1798</v>
      </c>
      <c r="Q33" s="39">
        <f t="shared" si="12"/>
        <v>28202</v>
      </c>
    </row>
    <row r="34" spans="1:17" ht="37.5" customHeight="1" thickBot="1" x14ac:dyDescent="0.45">
      <c r="A34" s="33">
        <v>15</v>
      </c>
      <c r="B34" s="34">
        <v>44206</v>
      </c>
      <c r="C34" s="40" t="s">
        <v>29</v>
      </c>
      <c r="D34" s="60" t="s">
        <v>62</v>
      </c>
      <c r="E34" s="60" t="s">
        <v>56</v>
      </c>
      <c r="F34" s="60" t="s">
        <v>26</v>
      </c>
      <c r="G34" s="38">
        <v>30000</v>
      </c>
      <c r="H34" s="39">
        <f t="shared" si="8"/>
        <v>861</v>
      </c>
      <c r="I34" s="38">
        <f t="shared" si="9"/>
        <v>912</v>
      </c>
      <c r="J34" s="38">
        <f t="shared" si="10"/>
        <v>28227</v>
      </c>
      <c r="K34" s="42">
        <v>0</v>
      </c>
      <c r="L34" s="42"/>
      <c r="M34" s="39"/>
      <c r="N34" s="39"/>
      <c r="O34" s="39">
        <v>25</v>
      </c>
      <c r="P34" s="39">
        <f t="shared" si="11"/>
        <v>1798</v>
      </c>
      <c r="Q34" s="39">
        <f t="shared" si="12"/>
        <v>28202</v>
      </c>
    </row>
    <row r="35" spans="1:17" ht="37.5" customHeight="1" thickBot="1" x14ac:dyDescent="0.45">
      <c r="A35" s="33">
        <v>16</v>
      </c>
      <c r="B35" s="34">
        <v>44206</v>
      </c>
      <c r="C35" s="40" t="s">
        <v>23</v>
      </c>
      <c r="D35" s="60" t="s">
        <v>63</v>
      </c>
      <c r="E35" s="60" t="s">
        <v>64</v>
      </c>
      <c r="F35" s="60" t="s">
        <v>26</v>
      </c>
      <c r="G35" s="38">
        <v>30000</v>
      </c>
      <c r="H35" s="39">
        <f t="shared" si="8"/>
        <v>861</v>
      </c>
      <c r="I35" s="38">
        <f t="shared" si="9"/>
        <v>912</v>
      </c>
      <c r="J35" s="38">
        <f t="shared" si="10"/>
        <v>28227</v>
      </c>
      <c r="K35" s="42">
        <v>0</v>
      </c>
      <c r="L35" s="42"/>
      <c r="M35" s="39"/>
      <c r="N35" s="39"/>
      <c r="O35" s="39">
        <v>25</v>
      </c>
      <c r="P35" s="39">
        <f t="shared" si="11"/>
        <v>1798</v>
      </c>
      <c r="Q35" s="39">
        <f t="shared" si="12"/>
        <v>28202</v>
      </c>
    </row>
    <row r="36" spans="1:17" ht="37.5" customHeight="1" thickBot="1" x14ac:dyDescent="0.45">
      <c r="A36" s="33">
        <v>17</v>
      </c>
      <c r="B36" s="34">
        <v>44206</v>
      </c>
      <c r="C36" s="40" t="s">
        <v>29</v>
      </c>
      <c r="D36" s="60" t="s">
        <v>65</v>
      </c>
      <c r="E36" s="60" t="s">
        <v>56</v>
      </c>
      <c r="F36" s="60" t="s">
        <v>26</v>
      </c>
      <c r="G36" s="38">
        <v>30000</v>
      </c>
      <c r="H36" s="39">
        <f t="shared" si="8"/>
        <v>861</v>
      </c>
      <c r="I36" s="38">
        <f t="shared" si="9"/>
        <v>912</v>
      </c>
      <c r="J36" s="38">
        <f t="shared" si="10"/>
        <v>28227</v>
      </c>
      <c r="K36" s="42">
        <v>0</v>
      </c>
      <c r="L36" s="42"/>
      <c r="M36" s="39"/>
      <c r="N36" s="39"/>
      <c r="O36" s="39">
        <f>25</f>
        <v>25</v>
      </c>
      <c r="P36" s="39">
        <f t="shared" si="11"/>
        <v>1798</v>
      </c>
      <c r="Q36" s="39">
        <f t="shared" si="12"/>
        <v>28202</v>
      </c>
    </row>
    <row r="37" spans="1:17" ht="37.5" customHeight="1" thickBot="1" x14ac:dyDescent="0.45">
      <c r="A37" s="33">
        <v>18</v>
      </c>
      <c r="B37" s="34">
        <v>44206</v>
      </c>
      <c r="C37" s="40" t="s">
        <v>29</v>
      </c>
      <c r="D37" s="60" t="s">
        <v>66</v>
      </c>
      <c r="E37" s="60" t="s">
        <v>56</v>
      </c>
      <c r="F37" s="60" t="s">
        <v>26</v>
      </c>
      <c r="G37" s="38">
        <v>30000</v>
      </c>
      <c r="H37" s="39">
        <f t="shared" si="8"/>
        <v>861</v>
      </c>
      <c r="I37" s="38">
        <f t="shared" si="9"/>
        <v>912</v>
      </c>
      <c r="J37" s="38">
        <f t="shared" si="10"/>
        <v>28227</v>
      </c>
      <c r="K37" s="42">
        <v>0</v>
      </c>
      <c r="L37" s="42"/>
      <c r="M37" s="39"/>
      <c r="N37" s="39"/>
      <c r="O37" s="39">
        <v>25</v>
      </c>
      <c r="P37" s="39">
        <f t="shared" si="11"/>
        <v>1798</v>
      </c>
      <c r="Q37" s="39">
        <f t="shared" si="12"/>
        <v>28202</v>
      </c>
    </row>
    <row r="38" spans="1:17" ht="37.5" customHeight="1" thickBot="1" x14ac:dyDescent="0.45">
      <c r="A38" s="33">
        <v>19</v>
      </c>
      <c r="B38" s="34" t="s">
        <v>67</v>
      </c>
      <c r="C38" s="40" t="s">
        <v>23</v>
      </c>
      <c r="D38" s="60" t="s">
        <v>68</v>
      </c>
      <c r="E38" s="60" t="s">
        <v>69</v>
      </c>
      <c r="F38" s="60" t="s">
        <v>26</v>
      </c>
      <c r="G38" s="38">
        <v>30000</v>
      </c>
      <c r="H38" s="39">
        <f t="shared" si="8"/>
        <v>861</v>
      </c>
      <c r="I38" s="38">
        <f t="shared" si="9"/>
        <v>912</v>
      </c>
      <c r="J38" s="38">
        <f t="shared" si="10"/>
        <v>28227</v>
      </c>
      <c r="K38" s="42">
        <v>0</v>
      </c>
      <c r="L38" s="42"/>
      <c r="M38" s="39"/>
      <c r="N38" s="39"/>
      <c r="O38" s="39">
        <f>25</f>
        <v>25</v>
      </c>
      <c r="P38" s="39">
        <f t="shared" si="11"/>
        <v>1798</v>
      </c>
      <c r="Q38" s="39">
        <f t="shared" si="12"/>
        <v>28202</v>
      </c>
    </row>
    <row r="39" spans="1:17" ht="37.5" customHeight="1" thickBot="1" x14ac:dyDescent="0.45">
      <c r="A39" s="33">
        <v>20</v>
      </c>
      <c r="B39" s="34">
        <v>44872</v>
      </c>
      <c r="C39" s="40" t="s">
        <v>23</v>
      </c>
      <c r="D39" s="60" t="s">
        <v>70</v>
      </c>
      <c r="E39" s="60" t="s">
        <v>56</v>
      </c>
      <c r="F39" s="60" t="s">
        <v>26</v>
      </c>
      <c r="G39" s="38">
        <v>30000</v>
      </c>
      <c r="H39" s="39">
        <f t="shared" si="8"/>
        <v>861</v>
      </c>
      <c r="I39" s="38">
        <f t="shared" si="9"/>
        <v>912</v>
      </c>
      <c r="J39" s="38">
        <f t="shared" si="10"/>
        <v>28227</v>
      </c>
      <c r="K39" s="42">
        <v>0</v>
      </c>
      <c r="L39" s="42"/>
      <c r="M39" s="39"/>
      <c r="N39" s="39"/>
      <c r="O39" s="39">
        <v>25</v>
      </c>
      <c r="P39" s="39">
        <f t="shared" si="11"/>
        <v>1798</v>
      </c>
      <c r="Q39" s="39">
        <f t="shared" si="12"/>
        <v>28202</v>
      </c>
    </row>
    <row r="40" spans="1:17" ht="37.5" customHeight="1" thickBot="1" x14ac:dyDescent="0.45">
      <c r="A40" s="33">
        <v>21</v>
      </c>
      <c r="B40" s="34">
        <v>44565</v>
      </c>
      <c r="C40" s="40" t="s">
        <v>23</v>
      </c>
      <c r="D40" s="60" t="s">
        <v>71</v>
      </c>
      <c r="E40" s="60" t="s">
        <v>69</v>
      </c>
      <c r="F40" s="60" t="s">
        <v>26</v>
      </c>
      <c r="G40" s="38">
        <v>30000</v>
      </c>
      <c r="H40" s="39">
        <f t="shared" si="8"/>
        <v>861</v>
      </c>
      <c r="I40" s="38">
        <f t="shared" si="9"/>
        <v>912</v>
      </c>
      <c r="J40" s="38">
        <f t="shared" si="10"/>
        <v>28227</v>
      </c>
      <c r="K40" s="42">
        <v>0</v>
      </c>
      <c r="L40" s="42"/>
      <c r="M40" s="39"/>
      <c r="N40" s="39"/>
      <c r="O40" s="39">
        <v>25</v>
      </c>
      <c r="P40" s="39">
        <f t="shared" si="11"/>
        <v>1798</v>
      </c>
      <c r="Q40" s="39">
        <f t="shared" si="12"/>
        <v>28202</v>
      </c>
    </row>
    <row r="41" spans="1:17" ht="37.5" customHeight="1" thickBot="1" x14ac:dyDescent="0.45">
      <c r="A41" s="33">
        <v>22</v>
      </c>
      <c r="B41" s="34">
        <v>44931</v>
      </c>
      <c r="C41" s="40" t="s">
        <v>23</v>
      </c>
      <c r="D41" s="60" t="s">
        <v>72</v>
      </c>
      <c r="E41" s="60" t="s">
        <v>69</v>
      </c>
      <c r="F41" s="60" t="s">
        <v>26</v>
      </c>
      <c r="G41" s="38">
        <v>30000</v>
      </c>
      <c r="H41" s="39">
        <f t="shared" si="8"/>
        <v>861</v>
      </c>
      <c r="I41" s="38">
        <f t="shared" si="9"/>
        <v>912</v>
      </c>
      <c r="J41" s="38">
        <f t="shared" si="10"/>
        <v>28227</v>
      </c>
      <c r="K41" s="42">
        <v>0</v>
      </c>
      <c r="L41" s="42"/>
      <c r="M41" s="39"/>
      <c r="N41" s="39"/>
      <c r="O41" s="39">
        <v>25</v>
      </c>
      <c r="P41" s="39">
        <f t="shared" si="11"/>
        <v>1798</v>
      </c>
      <c r="Q41" s="39">
        <f t="shared" si="12"/>
        <v>28202</v>
      </c>
    </row>
    <row r="42" spans="1:17" ht="37.5" customHeight="1" thickBot="1" x14ac:dyDescent="0.45">
      <c r="A42" s="33">
        <v>23</v>
      </c>
      <c r="B42" s="34">
        <v>44931</v>
      </c>
      <c r="C42" s="40" t="s">
        <v>29</v>
      </c>
      <c r="D42" s="60" t="s">
        <v>73</v>
      </c>
      <c r="E42" s="60" t="s">
        <v>56</v>
      </c>
      <c r="F42" s="60" t="s">
        <v>26</v>
      </c>
      <c r="G42" s="38">
        <v>30000</v>
      </c>
      <c r="H42" s="39">
        <f t="shared" si="8"/>
        <v>861</v>
      </c>
      <c r="I42" s="38">
        <f t="shared" si="9"/>
        <v>912</v>
      </c>
      <c r="J42" s="38">
        <f t="shared" si="10"/>
        <v>28227</v>
      </c>
      <c r="K42" s="42">
        <v>0</v>
      </c>
      <c r="L42" s="42"/>
      <c r="M42" s="39"/>
      <c r="N42" s="39"/>
      <c r="O42" s="39">
        <f>25</f>
        <v>25</v>
      </c>
      <c r="P42" s="39">
        <f t="shared" si="11"/>
        <v>1798</v>
      </c>
      <c r="Q42" s="39">
        <f t="shared" si="12"/>
        <v>28202</v>
      </c>
    </row>
    <row r="43" spans="1:17" ht="37.5" customHeight="1" thickBot="1" x14ac:dyDescent="0.45">
      <c r="A43" s="33">
        <v>24</v>
      </c>
      <c r="B43" s="34">
        <v>44937</v>
      </c>
      <c r="C43" s="40" t="s">
        <v>29</v>
      </c>
      <c r="D43" s="60" t="s">
        <v>74</v>
      </c>
      <c r="E43" s="60" t="s">
        <v>75</v>
      </c>
      <c r="F43" s="60" t="s">
        <v>26</v>
      </c>
      <c r="G43" s="38">
        <v>45000</v>
      </c>
      <c r="H43" s="39">
        <f t="shared" si="8"/>
        <v>1291.5</v>
      </c>
      <c r="I43" s="38">
        <f t="shared" si="9"/>
        <v>1368</v>
      </c>
      <c r="J43" s="38">
        <f t="shared" si="10"/>
        <v>42340.5</v>
      </c>
      <c r="K43" s="42">
        <v>1148.33</v>
      </c>
      <c r="L43" s="42"/>
      <c r="M43" s="39"/>
      <c r="N43" s="39"/>
      <c r="O43" s="39">
        <v>25</v>
      </c>
      <c r="P43" s="39">
        <f t="shared" si="11"/>
        <v>3832.83</v>
      </c>
      <c r="Q43" s="39">
        <f t="shared" si="12"/>
        <v>41167.17</v>
      </c>
    </row>
    <row r="44" spans="1:17" ht="37.5" customHeight="1" thickBot="1" x14ac:dyDescent="0.45">
      <c r="A44" s="33">
        <v>25</v>
      </c>
      <c r="B44" s="34">
        <v>44938</v>
      </c>
      <c r="C44" s="40" t="s">
        <v>23</v>
      </c>
      <c r="D44" s="60" t="s">
        <v>76</v>
      </c>
      <c r="E44" s="60" t="s">
        <v>77</v>
      </c>
      <c r="F44" s="60" t="s">
        <v>26</v>
      </c>
      <c r="G44" s="38">
        <v>45000</v>
      </c>
      <c r="H44" s="39">
        <f t="shared" si="8"/>
        <v>1291.5</v>
      </c>
      <c r="I44" s="38">
        <f t="shared" si="9"/>
        <v>1368</v>
      </c>
      <c r="J44" s="38">
        <f t="shared" si="10"/>
        <v>42340.5</v>
      </c>
      <c r="K44" s="42">
        <v>1148.33</v>
      </c>
      <c r="L44" s="42"/>
      <c r="M44" s="39"/>
      <c r="N44" s="39"/>
      <c r="O44" s="39">
        <v>25</v>
      </c>
      <c r="P44" s="39">
        <f t="shared" si="11"/>
        <v>3832.83</v>
      </c>
      <c r="Q44" s="39">
        <f t="shared" si="12"/>
        <v>41167.17</v>
      </c>
    </row>
    <row r="45" spans="1:17" ht="49.15" customHeight="1" thickBot="1" x14ac:dyDescent="0.45">
      <c r="A45" s="61"/>
      <c r="B45" s="43" t="s">
        <v>39</v>
      </c>
      <c r="C45" s="44" t="s">
        <v>78</v>
      </c>
      <c r="D45" s="44"/>
      <c r="E45" s="45"/>
      <c r="F45" s="62"/>
      <c r="G45" s="63">
        <f>SUM(G24:G44)</f>
        <v>750000</v>
      </c>
      <c r="H45" s="63">
        <f t="shared" ref="H45:Q45" si="13">SUM(H24:H44)</f>
        <v>21525</v>
      </c>
      <c r="I45" s="63">
        <f t="shared" si="13"/>
        <v>22800</v>
      </c>
      <c r="J45" s="63">
        <f t="shared" si="13"/>
        <v>705675</v>
      </c>
      <c r="K45" s="63">
        <f t="shared" si="13"/>
        <v>11082.3</v>
      </c>
      <c r="L45" s="63">
        <f t="shared" si="13"/>
        <v>0</v>
      </c>
      <c r="M45" s="63">
        <f t="shared" si="13"/>
        <v>0</v>
      </c>
      <c r="N45" s="63">
        <f t="shared" si="13"/>
        <v>0</v>
      </c>
      <c r="O45" s="63">
        <f t="shared" si="13"/>
        <v>525</v>
      </c>
      <c r="P45" s="63">
        <f t="shared" si="13"/>
        <v>55932.3</v>
      </c>
      <c r="Q45" s="63">
        <f t="shared" si="13"/>
        <v>694067.70000000007</v>
      </c>
    </row>
    <row r="46" spans="1:17" ht="37.5" customHeight="1" x14ac:dyDescent="0.25">
      <c r="A46" s="64"/>
      <c r="B46" s="65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4"/>
    </row>
    <row r="47" spans="1:17" ht="37.5" customHeight="1" thickBot="1" x14ac:dyDescent="0.3">
      <c r="A47" s="67"/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7"/>
    </row>
    <row r="48" spans="1:17" ht="49.9" customHeight="1" thickBot="1" x14ac:dyDescent="0.45">
      <c r="A48" s="61"/>
      <c r="B48" s="43" t="s">
        <v>79</v>
      </c>
      <c r="C48" s="44"/>
      <c r="D48" s="44"/>
      <c r="E48" s="45"/>
      <c r="F48" s="70"/>
      <c r="G48" s="63">
        <f>G45+G21</f>
        <v>1945000</v>
      </c>
      <c r="H48" s="63">
        <f>H45+H21</f>
        <v>55821.5</v>
      </c>
      <c r="I48" s="63">
        <f>I45+I21</f>
        <v>67308.639999999999</v>
      </c>
      <c r="J48" s="63">
        <f>J45+J21</f>
        <v>1821869.86</v>
      </c>
      <c r="K48" s="63">
        <f>K45+K21</f>
        <v>215336.21</v>
      </c>
      <c r="L48" s="63">
        <f t="shared" ref="L48:P48" si="14">L45+L21</f>
        <v>0</v>
      </c>
      <c r="M48" s="63">
        <f t="shared" si="14"/>
        <v>3430.92</v>
      </c>
      <c r="N48" s="63">
        <f t="shared" si="14"/>
        <v>19877.740000000002</v>
      </c>
      <c r="O48" s="63">
        <f t="shared" si="14"/>
        <v>700</v>
      </c>
      <c r="P48" s="63">
        <f t="shared" si="14"/>
        <v>360759.55</v>
      </c>
      <c r="Q48" s="63">
        <f>Q45+Q21</f>
        <v>1584240.4500000002</v>
      </c>
    </row>
    <row r="49" spans="3:17" ht="37.5" customHeight="1" x14ac:dyDescent="0.35">
      <c r="C49" s="3"/>
      <c r="D49" s="71"/>
      <c r="E49" s="3"/>
      <c r="F49" s="3"/>
      <c r="G49" s="3"/>
      <c r="H49" s="3"/>
      <c r="I49" s="3"/>
      <c r="J49" s="3"/>
      <c r="K49" s="3"/>
      <c r="L49" s="3"/>
      <c r="M49" s="3"/>
      <c r="N49" s="3"/>
      <c r="O49" s="72"/>
      <c r="P49" s="3"/>
      <c r="Q49" s="73"/>
    </row>
    <row r="50" spans="3:17" ht="37.5" customHeight="1" x14ac:dyDescent="0.35">
      <c r="C50" s="3"/>
      <c r="D50" s="11"/>
      <c r="E50" s="11"/>
      <c r="F50" s="1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3:17" ht="37.5" customHeight="1" x14ac:dyDescent="0.45">
      <c r="C51" s="3"/>
      <c r="D51" s="3"/>
      <c r="E51" s="3"/>
      <c r="F51" s="3"/>
      <c r="G51" s="9"/>
      <c r="H51" s="10"/>
      <c r="I51" s="3"/>
      <c r="J51" s="3"/>
      <c r="K51" s="74"/>
      <c r="L51" s="74"/>
      <c r="M51" s="74"/>
      <c r="N51" s="74"/>
      <c r="O51" s="75"/>
      <c r="P51" s="3"/>
      <c r="Q51" s="76"/>
    </row>
    <row r="52" spans="3:17" ht="48" customHeight="1" x14ac:dyDescent="0.3">
      <c r="C52" s="3"/>
      <c r="D52" s="3"/>
      <c r="E52" s="77" t="s">
        <v>80</v>
      </c>
      <c r="H52" s="3"/>
      <c r="I52" s="78" t="s">
        <v>81</v>
      </c>
      <c r="J52" s="78"/>
      <c r="K52" s="78"/>
      <c r="L52" s="77"/>
      <c r="M52" s="3"/>
      <c r="N52" s="3"/>
      <c r="O52" s="3"/>
      <c r="P52" s="75"/>
      <c r="Q52" s="3"/>
    </row>
    <row r="53" spans="3:17" ht="50.45" customHeight="1" x14ac:dyDescent="0.3">
      <c r="D53" s="79"/>
      <c r="E53" s="77" t="s">
        <v>82</v>
      </c>
      <c r="H53" s="80"/>
      <c r="I53" s="78" t="s">
        <v>83</v>
      </c>
      <c r="J53" s="78"/>
      <c r="K53" s="78"/>
      <c r="L53" s="77"/>
      <c r="M53" s="81"/>
      <c r="N53" s="82"/>
      <c r="O53" s="3"/>
      <c r="P53" s="3"/>
      <c r="Q53" s="3"/>
    </row>
    <row r="54" spans="3:17" ht="37.5" customHeight="1" x14ac:dyDescent="0.4">
      <c r="C54" s="83"/>
      <c r="D54" s="84"/>
      <c r="E54" s="84"/>
      <c r="F54" s="84"/>
      <c r="G54" s="85"/>
    </row>
    <row r="55" spans="3:17" ht="37.5" customHeight="1" x14ac:dyDescent="0.4">
      <c r="C55" s="83"/>
      <c r="D55" s="84"/>
      <c r="E55" s="86"/>
      <c r="F55" s="86"/>
      <c r="G55" s="87"/>
    </row>
    <row r="56" spans="3:17" ht="37.5" customHeight="1" x14ac:dyDescent="0.4">
      <c r="C56" s="83"/>
      <c r="D56" s="88"/>
      <c r="E56" s="83"/>
      <c r="F56" s="83"/>
      <c r="G56" s="85"/>
    </row>
    <row r="57" spans="3:17" ht="37.5" customHeight="1" x14ac:dyDescent="0.4">
      <c r="C57" s="83"/>
      <c r="D57" s="79"/>
      <c r="E57" s="79"/>
      <c r="F57" s="79"/>
      <c r="G57" s="79"/>
      <c r="H57" s="79"/>
      <c r="I57" s="79"/>
      <c r="J57" s="79"/>
      <c r="K57" s="79"/>
      <c r="L57" s="79"/>
      <c r="M57" s="89"/>
      <c r="N57" s="81"/>
    </row>
    <row r="58" spans="3:17" ht="37.5" customHeight="1" x14ac:dyDescent="0.4">
      <c r="C58" s="83"/>
      <c r="D58" s="84"/>
      <c r="E58" s="84"/>
      <c r="F58" s="84"/>
      <c r="G58" s="90"/>
      <c r="H58" s="79"/>
      <c r="I58" s="79"/>
      <c r="J58" s="79"/>
      <c r="K58" s="79"/>
      <c r="L58" s="79"/>
      <c r="M58" s="89"/>
      <c r="N58" s="81"/>
    </row>
    <row r="59" spans="3:17" ht="37.5" customHeight="1" x14ac:dyDescent="0.4">
      <c r="C59" s="83"/>
      <c r="D59" s="84"/>
      <c r="E59" s="84"/>
      <c r="F59" s="84"/>
      <c r="G59" s="90"/>
      <c r="H59" s="79"/>
      <c r="I59" s="79"/>
      <c r="J59" s="79"/>
      <c r="K59" s="79"/>
      <c r="L59" s="79"/>
      <c r="M59" s="89"/>
      <c r="N59" s="81"/>
    </row>
    <row r="60" spans="3:17" ht="37.5" customHeight="1" x14ac:dyDescent="0.4">
      <c r="C60" s="83"/>
      <c r="D60" s="84"/>
      <c r="E60" s="84"/>
      <c r="F60" s="84"/>
      <c r="G60" s="79"/>
    </row>
  </sheetData>
  <autoFilter ref="A12:Q12" xr:uid="{9F39948D-E9A9-49CF-B972-9BAF74CA9669}"/>
  <mergeCells count="13">
    <mergeCell ref="I53:K53"/>
    <mergeCell ref="B21:E21"/>
    <mergeCell ref="B45:E45"/>
    <mergeCell ref="A46:A47"/>
    <mergeCell ref="B46:Q47"/>
    <mergeCell ref="B48:E48"/>
    <mergeCell ref="I52:K52"/>
    <mergeCell ref="G4:I4"/>
    <mergeCell ref="G5:I5"/>
    <mergeCell ref="G6:I6"/>
    <mergeCell ref="H11:I11"/>
    <mergeCell ref="J11:O11"/>
    <mergeCell ref="B13:D13"/>
  </mergeCells>
  <pageMargins left="0.25" right="0.25" top="0.75" bottom="0.75" header="0.3" footer="0.3"/>
  <pageSetup paperSize="5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NOVIEMBRE 2024 </vt:lpstr>
      <vt:lpstr>'NOMINA  FIJOS NOVIEMBRE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2024-12-02T15:30:52Z</dcterms:created>
  <dcterms:modified xsi:type="dcterms:W3CDTF">2024-12-02T15:32:09Z</dcterms:modified>
</cp:coreProperties>
</file>