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Nóminas DGAPP\2025\MAYO 2025\"/>
    </mc:Choice>
  </mc:AlternateContent>
  <xr:revisionPtr revIDLastSave="0" documentId="13_ncr:1_{69A8EA75-CFBA-414F-B5BE-9997FBDDE4F2}" xr6:coauthVersionLast="47" xr6:coauthVersionMax="47" xr10:uidLastSave="{00000000-0000-0000-0000-000000000000}"/>
  <bookViews>
    <workbookView xWindow="-28920" yWindow="-6090" windowWidth="29040" windowHeight="15720" xr2:uid="{2C8B7670-7CE3-4F28-BEE4-9C625BFB5B47}"/>
  </bookViews>
  <sheets>
    <sheet name="NOMINA  FIJOS MAYO 2025   " sheetId="1" r:id="rId1"/>
  </sheets>
  <externalReferences>
    <externalReference r:id="rId2"/>
  </externalReferences>
  <definedNames>
    <definedName name="_xlnm._FilterDatabase" localSheetId="0" hidden="1">'NOMINA  FIJOS MAYO 2025   '!$A$12:$R$12</definedName>
    <definedName name="_xlnm.Print_Area" localSheetId="0">'NOMINA  FIJOS MAYO 2025   '!$A$1:$R$79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J14" i="1" s="1"/>
  <c r="I14" i="1"/>
  <c r="Q14" i="1"/>
  <c r="R14" i="1"/>
  <c r="H15" i="1"/>
  <c r="Q15" i="1" s="1"/>
  <c r="I15" i="1"/>
  <c r="H16" i="1"/>
  <c r="I16" i="1"/>
  <c r="J16" i="1"/>
  <c r="Q16" i="1"/>
  <c r="R16" i="1" s="1"/>
  <c r="H17" i="1"/>
  <c r="J17" i="1" s="1"/>
  <c r="I17" i="1"/>
  <c r="H18" i="1"/>
  <c r="J18" i="1" s="1"/>
  <c r="I18" i="1"/>
  <c r="I24" i="1" s="1"/>
  <c r="H19" i="1"/>
  <c r="I19" i="1"/>
  <c r="J19" i="1"/>
  <c r="Q19" i="1"/>
  <c r="R19" i="1"/>
  <c r="H20" i="1"/>
  <c r="I20" i="1"/>
  <c r="J20" i="1" s="1"/>
  <c r="H21" i="1"/>
  <c r="Q21" i="1" s="1"/>
  <c r="R21" i="1" s="1"/>
  <c r="I21" i="1"/>
  <c r="J21" i="1"/>
  <c r="H22" i="1"/>
  <c r="I22" i="1"/>
  <c r="J22" i="1"/>
  <c r="Q22" i="1"/>
  <c r="R22" i="1"/>
  <c r="H23" i="1"/>
  <c r="Q23" i="1" s="1"/>
  <c r="R23" i="1" s="1"/>
  <c r="I23" i="1"/>
  <c r="G24" i="1"/>
  <c r="K24" i="1"/>
  <c r="L24" i="1"/>
  <c r="L67" i="1" s="1"/>
  <c r="M24" i="1"/>
  <c r="N24" i="1"/>
  <c r="O24" i="1"/>
  <c r="P24" i="1"/>
  <c r="H27" i="1"/>
  <c r="J27" i="1" s="1"/>
  <c r="I27" i="1"/>
  <c r="Q27" i="1" s="1"/>
  <c r="P27" i="1"/>
  <c r="H28" i="1"/>
  <c r="Q28" i="1" s="1"/>
  <c r="R28" i="1" s="1"/>
  <c r="I28" i="1"/>
  <c r="P28" i="1"/>
  <c r="P64" i="1" s="1"/>
  <c r="P67" i="1" s="1"/>
  <c r="H29" i="1"/>
  <c r="Q29" i="1" s="1"/>
  <c r="R29" i="1" s="1"/>
  <c r="I29" i="1"/>
  <c r="J29" i="1"/>
  <c r="P29" i="1"/>
  <c r="H30" i="1"/>
  <c r="I30" i="1"/>
  <c r="J30" i="1"/>
  <c r="Q30" i="1"/>
  <c r="R30" i="1"/>
  <c r="H31" i="1"/>
  <c r="Q31" i="1" s="1"/>
  <c r="R31" i="1" s="1"/>
  <c r="I31" i="1"/>
  <c r="J31" i="1"/>
  <c r="H32" i="1"/>
  <c r="I32" i="1"/>
  <c r="J32" i="1"/>
  <c r="Q32" i="1"/>
  <c r="R32" i="1" s="1"/>
  <c r="H33" i="1"/>
  <c r="J33" i="1" s="1"/>
  <c r="I33" i="1"/>
  <c r="P33" i="1"/>
  <c r="H34" i="1"/>
  <c r="Q34" i="1" s="1"/>
  <c r="R34" i="1" s="1"/>
  <c r="I34" i="1"/>
  <c r="J34" i="1"/>
  <c r="H35" i="1"/>
  <c r="Q35" i="1" s="1"/>
  <c r="R35" i="1" s="1"/>
  <c r="I35" i="1"/>
  <c r="J35" i="1"/>
  <c r="P35" i="1"/>
  <c r="H36" i="1"/>
  <c r="I36" i="1"/>
  <c r="J36" i="1"/>
  <c r="Q36" i="1"/>
  <c r="R36" i="1"/>
  <c r="H37" i="1"/>
  <c r="Q37" i="1" s="1"/>
  <c r="R37" i="1" s="1"/>
  <c r="I37" i="1"/>
  <c r="J37" i="1"/>
  <c r="P37" i="1"/>
  <c r="H38" i="1"/>
  <c r="Q38" i="1" s="1"/>
  <c r="R38" i="1" s="1"/>
  <c r="I38" i="1"/>
  <c r="J38" i="1"/>
  <c r="H39" i="1"/>
  <c r="I39" i="1"/>
  <c r="J39" i="1"/>
  <c r="Q39" i="1"/>
  <c r="R39" i="1"/>
  <c r="H40" i="1"/>
  <c r="Q40" i="1" s="1"/>
  <c r="R40" i="1" s="1"/>
  <c r="I40" i="1"/>
  <c r="J40" i="1"/>
  <c r="H41" i="1"/>
  <c r="Q41" i="1" s="1"/>
  <c r="R41" i="1" s="1"/>
  <c r="I41" i="1"/>
  <c r="J41" i="1"/>
  <c r="P41" i="1"/>
  <c r="H42" i="1"/>
  <c r="I42" i="1"/>
  <c r="J42" i="1"/>
  <c r="Q42" i="1"/>
  <c r="R42" i="1"/>
  <c r="H43" i="1"/>
  <c r="Q43" i="1" s="1"/>
  <c r="R43" i="1" s="1"/>
  <c r="I43" i="1"/>
  <c r="J43" i="1"/>
  <c r="H44" i="1"/>
  <c r="I44" i="1"/>
  <c r="J44" i="1"/>
  <c r="Q44" i="1"/>
  <c r="R44" i="1" s="1"/>
  <c r="H45" i="1"/>
  <c r="J45" i="1" s="1"/>
  <c r="I45" i="1"/>
  <c r="H46" i="1"/>
  <c r="J46" i="1" s="1"/>
  <c r="I46" i="1"/>
  <c r="Q46" i="1"/>
  <c r="R46" i="1" s="1"/>
  <c r="H47" i="1"/>
  <c r="I47" i="1"/>
  <c r="J47" i="1"/>
  <c r="Q47" i="1"/>
  <c r="R47" i="1"/>
  <c r="D48" i="1"/>
  <c r="H48" i="1"/>
  <c r="J48" i="1" s="1"/>
  <c r="I48" i="1"/>
  <c r="D49" i="1"/>
  <c r="H49" i="1"/>
  <c r="Q49" i="1" s="1"/>
  <c r="R49" i="1" s="1"/>
  <c r="I49" i="1"/>
  <c r="J49" i="1"/>
  <c r="D50" i="1"/>
  <c r="H50" i="1"/>
  <c r="I50" i="1"/>
  <c r="Q50" i="1" s="1"/>
  <c r="R50" i="1" s="1"/>
  <c r="J50" i="1"/>
  <c r="D51" i="1"/>
  <c r="H51" i="1"/>
  <c r="I51" i="1"/>
  <c r="J51" i="1" s="1"/>
  <c r="Q51" i="1"/>
  <c r="R51" i="1"/>
  <c r="H52" i="1"/>
  <c r="J52" i="1" s="1"/>
  <c r="I52" i="1"/>
  <c r="I64" i="1" s="1"/>
  <c r="I67" i="1" s="1"/>
  <c r="D53" i="1"/>
  <c r="H53" i="1"/>
  <c r="J53" i="1" s="1"/>
  <c r="I53" i="1"/>
  <c r="Q53" i="1"/>
  <c r="R53" i="1" s="1"/>
  <c r="H54" i="1"/>
  <c r="I54" i="1"/>
  <c r="J54" i="1" s="1"/>
  <c r="Q54" i="1"/>
  <c r="R54" i="1"/>
  <c r="H55" i="1"/>
  <c r="Q55" i="1" s="1"/>
  <c r="R55" i="1" s="1"/>
  <c r="I55" i="1"/>
  <c r="J55" i="1" s="1"/>
  <c r="H56" i="1"/>
  <c r="I56" i="1"/>
  <c r="Q56" i="1" s="1"/>
  <c r="R56" i="1" s="1"/>
  <c r="J56" i="1"/>
  <c r="H57" i="1"/>
  <c r="J57" i="1" s="1"/>
  <c r="I57" i="1"/>
  <c r="H58" i="1"/>
  <c r="Q58" i="1" s="1"/>
  <c r="R58" i="1" s="1"/>
  <c r="I58" i="1"/>
  <c r="J58" i="1"/>
  <c r="H59" i="1"/>
  <c r="I59" i="1"/>
  <c r="J59" i="1"/>
  <c r="Q59" i="1"/>
  <c r="R59" i="1" s="1"/>
  <c r="H60" i="1"/>
  <c r="J60" i="1" s="1"/>
  <c r="I60" i="1"/>
  <c r="H61" i="1"/>
  <c r="J61" i="1" s="1"/>
  <c r="I61" i="1"/>
  <c r="Q61" i="1"/>
  <c r="R61" i="1" s="1"/>
  <c r="H62" i="1"/>
  <c r="I62" i="1"/>
  <c r="J62" i="1" s="1"/>
  <c r="Q62" i="1"/>
  <c r="R62" i="1"/>
  <c r="H63" i="1"/>
  <c r="Q63" i="1" s="1"/>
  <c r="R63" i="1" s="1"/>
  <c r="I63" i="1"/>
  <c r="J63" i="1" s="1"/>
  <c r="G64" i="1"/>
  <c r="K64" i="1"/>
  <c r="K67" i="1" s="1"/>
  <c r="L64" i="1"/>
  <c r="M64" i="1"/>
  <c r="N64" i="1"/>
  <c r="O64" i="1"/>
  <c r="G67" i="1"/>
  <c r="M67" i="1"/>
  <c r="N67" i="1"/>
  <c r="O67" i="1"/>
  <c r="R15" i="1" l="1"/>
  <c r="R27" i="1"/>
  <c r="J23" i="1"/>
  <c r="J24" i="1" s="1"/>
  <c r="Q18" i="1"/>
  <c r="R18" i="1" s="1"/>
  <c r="J15" i="1"/>
  <c r="J28" i="1"/>
  <c r="J64" i="1" s="1"/>
  <c r="J67" i="1" s="1"/>
  <c r="Q57" i="1"/>
  <c r="R57" i="1" s="1"/>
  <c r="Q33" i="1"/>
  <c r="R33" i="1" s="1"/>
  <c r="H24" i="1"/>
  <c r="H64" i="1"/>
  <c r="H67" i="1" s="1"/>
  <c r="Q48" i="1"/>
  <c r="R48" i="1" s="1"/>
  <c r="Q45" i="1"/>
  <c r="R45" i="1" s="1"/>
  <c r="Q17" i="1"/>
  <c r="R17" i="1" s="1"/>
  <c r="Q60" i="1"/>
  <c r="R60" i="1" s="1"/>
  <c r="Q52" i="1"/>
  <c r="R52" i="1" s="1"/>
  <c r="Q20" i="1"/>
  <c r="R20" i="1" s="1"/>
  <c r="Q64" i="1" l="1"/>
  <c r="R64" i="1"/>
  <c r="Q24" i="1"/>
  <c r="R24" i="1"/>
  <c r="R67" i="1" l="1"/>
  <c r="Q67" i="1"/>
</calcChain>
</file>

<file path=xl/sharedStrings.xml><?xml version="1.0" encoding="utf-8"?>
<sst xmlns="http://schemas.openxmlformats.org/spreadsheetml/2006/main" count="219" uniqueCount="110">
  <si>
    <t xml:space="preserve">DIRECTORA DE RECUERSOS HUMANOS </t>
  </si>
  <si>
    <t xml:space="preserve">ENC. DV. EVALUACIÓN,DESEMPEÑO Y CAPACITACIÓN. </t>
  </si>
  <si>
    <t xml:space="preserve">WENDY NUÑEZ </t>
  </si>
  <si>
    <t xml:space="preserve">RAIZA BATISTA </t>
  </si>
  <si>
    <t>TOTALES GENERALES</t>
  </si>
  <si>
    <t>TOTALES</t>
  </si>
  <si>
    <t xml:space="preserve">SUB-TOTAL </t>
  </si>
  <si>
    <t xml:space="preserve">FIJO </t>
  </si>
  <si>
    <t>TECNICA ADMINISTRATIVA</t>
  </si>
  <si>
    <t>GISSEL ANDELIZ</t>
  </si>
  <si>
    <t>F</t>
  </si>
  <si>
    <t>TECNICO ADMINISTRATIVO DE TECNOLOGIA</t>
  </si>
  <si>
    <t>DANIELA VENTURA</t>
  </si>
  <si>
    <t>TECNICO ADMINISTRATIVO DE PROMOCION</t>
  </si>
  <si>
    <t>JOSE GUITIERREZ</t>
  </si>
  <si>
    <t>M</t>
  </si>
  <si>
    <t xml:space="preserve">MENSAJERO EXTERNO </t>
  </si>
  <si>
    <t>JONATHAN ENMANUEL MEJIA RODRIGUEZ</t>
  </si>
  <si>
    <t>CONSERJE</t>
  </si>
  <si>
    <t>YESENIA ALTAGRACIA GUTIERREZ PEREZ</t>
  </si>
  <si>
    <t>MENSAJERO INTERNO</t>
  </si>
  <si>
    <t>ELFRI HERIBERTO VICTORIA</t>
  </si>
  <si>
    <t>GLENNYS POLANCO</t>
  </si>
  <si>
    <t>AUXILIAR DE MANTENIMIENTO</t>
  </si>
  <si>
    <t>JOSE MANUEL RIVERA</t>
  </si>
  <si>
    <t>TECNICO ADMINISTRATIVO</t>
  </si>
  <si>
    <t>OMAR PEÑA REYES</t>
  </si>
  <si>
    <t>SECRETARIO DIRECCION JURIDICA</t>
  </si>
  <si>
    <t>DIOSCAR FAÑA MARTINEZ</t>
  </si>
  <si>
    <t>CAMARERO</t>
  </si>
  <si>
    <t>NAYELIS BOCIO SOLIS</t>
  </si>
  <si>
    <t>CHOFER</t>
  </si>
  <si>
    <t>AUXILIAR DE ALMANCEN</t>
  </si>
  <si>
    <t xml:space="preserve">CAMARERA </t>
  </si>
  <si>
    <t xml:space="preserve"> JUANA DEL CARMEN COLLADO</t>
  </si>
  <si>
    <t xml:space="preserve">CHOFER </t>
  </si>
  <si>
    <t>ANGEL MEDINA SIERRA</t>
  </si>
  <si>
    <t xml:space="preserve"> TECNICO  DE MANTENIMIENTO</t>
  </si>
  <si>
    <t>JUAN CARLOS ASENCIO CORDERO</t>
  </si>
  <si>
    <t>MENSAJERO</t>
  </si>
  <si>
    <t>JOYCEL OTONIEL PEREZ NIEVES</t>
  </si>
  <si>
    <t xml:space="preserve">SUPERVISOR DE VIGILANCIA </t>
  </si>
  <si>
    <t xml:space="preserve">JORGE LUIS DURAN SORIANO </t>
  </si>
  <si>
    <t xml:space="preserve">SECRETARIA </t>
  </si>
  <si>
    <t xml:space="preserve">YOALIS RODRIGUEZ DE OLEO </t>
  </si>
  <si>
    <t xml:space="preserve"> FANNY MAGNOLIA RAMIREZ</t>
  </si>
  <si>
    <t xml:space="preserve"> BENJAMIN MORETA VALDEZ  </t>
  </si>
  <si>
    <t xml:space="preserve">CRISTOBAL RAFAEL REYES </t>
  </si>
  <si>
    <t xml:space="preserve">RAMON VARGAS CASTRO </t>
  </si>
  <si>
    <t>GUILLERMO GONZALEZ</t>
  </si>
  <si>
    <t>01/01/20222</t>
  </si>
  <si>
    <t xml:space="preserve">LUZ MARIA SEVERINO </t>
  </si>
  <si>
    <t xml:space="preserve">MARIA B. PEÑA G. </t>
  </si>
  <si>
    <t>JOSE FRANCISCO CASTILLO PEÑA</t>
  </si>
  <si>
    <t>CAMARERO II</t>
  </si>
  <si>
    <t xml:space="preserve">RAMON ANTONIO FELIZ TERRERO </t>
  </si>
  <si>
    <t xml:space="preserve">LUIS OSCAR VILLANUEVA </t>
  </si>
  <si>
    <t xml:space="preserve">YAMERI ALMONTE </t>
  </si>
  <si>
    <t>MENSAJERO EXTERNO</t>
  </si>
  <si>
    <t xml:space="preserve">JEAN CARLOS BREA </t>
  </si>
  <si>
    <t xml:space="preserve">SUPERVISOR DE MANTENIMIENTO </t>
  </si>
  <si>
    <t xml:space="preserve">EDWINS DIONICIO HERNANDEZ ARIAS </t>
  </si>
  <si>
    <t xml:space="preserve">SUPERVISORA DE MAYORDOMIA </t>
  </si>
  <si>
    <t xml:space="preserve">EDITA GUILLEN </t>
  </si>
  <si>
    <t>GESTORA DE PROTOCOLO</t>
  </si>
  <si>
    <t>SENOVIA ROSARIO NOLASCO</t>
  </si>
  <si>
    <t>17/08/2020</t>
  </si>
  <si>
    <t xml:space="preserve">DIVISIÓN SERVICIOS GENERALES </t>
  </si>
  <si>
    <t>ASISTENTE PERSONAL DE CONFIANZA</t>
  </si>
  <si>
    <t>MARIO RAFAEL CABREJA RODRIGUEZ</t>
  </si>
  <si>
    <t xml:space="preserve">DANIELA TORRES ARIZA </t>
  </si>
  <si>
    <t xml:space="preserve">ASISTENTE EJECUTIVA </t>
  </si>
  <si>
    <t>RADHA IRIS CASTILLO</t>
  </si>
  <si>
    <t>PAOLA PAREDES</t>
  </si>
  <si>
    <t xml:space="preserve">ASESOR DE ESTRUCTURACIÓN DE PROCESOS </t>
  </si>
  <si>
    <t xml:space="preserve">ANGELO JOSE GÓMEZ ENCARNACIÓN </t>
  </si>
  <si>
    <t xml:space="preserve">COORDINADOR UNIDA DE GENERO </t>
  </si>
  <si>
    <t xml:space="preserve">ALBIDA MERCEDES SEGURA BATISTA </t>
  </si>
  <si>
    <t>COORDINADOR ADMINISTRATIVO</t>
  </si>
  <si>
    <t xml:space="preserve">MIGUEL ANGEL GUZMAN AQUINO </t>
  </si>
  <si>
    <t xml:space="preserve">COORDINADORA DE DESPACHO </t>
  </si>
  <si>
    <t xml:space="preserve">CAROLINA PORTES </t>
  </si>
  <si>
    <t xml:space="preserve">ASESOR ADMINISTRATIVO </t>
  </si>
  <si>
    <t xml:space="preserve"> HAMLET BURGOS </t>
  </si>
  <si>
    <t xml:space="preserve">DIRECTOR EJECUTIVO </t>
  </si>
  <si>
    <t>ANDRES ALBERTO LUGO RISK</t>
  </si>
  <si>
    <t>DIRECCIÓN EJECUTIVA</t>
  </si>
  <si>
    <t>NETO A COBRAR</t>
  </si>
  <si>
    <t>TOTAL DESC.</t>
  </si>
  <si>
    <t xml:space="preserve">OTROS DESCUENTOS </t>
  </si>
  <si>
    <t xml:space="preserve">SEGURO MEDICO </t>
  </si>
  <si>
    <t>DESCUENTO ASP</t>
  </si>
  <si>
    <t xml:space="preserve">PERCARPITA ADICIONAL </t>
  </si>
  <si>
    <t>SALDO  A FAVOR IR13</t>
  </si>
  <si>
    <r>
      <t>I</t>
    </r>
    <r>
      <rPr>
        <b/>
        <sz val="18"/>
        <rFont val="Century Gothic"/>
        <family val="2"/>
      </rPr>
      <t>MPUESTO SOBRE LA RENTA ISR</t>
    </r>
  </si>
  <si>
    <t>SUB TOTAL PARA DEDUCCIONES</t>
  </si>
  <si>
    <t>SFS (3.04%)</t>
  </si>
  <si>
    <t>AFP (2.87%)</t>
  </si>
  <si>
    <t xml:space="preserve">INGRESO BRUTO </t>
  </si>
  <si>
    <t xml:space="preserve">TIPO DE EMPLEADO </t>
  </si>
  <si>
    <t xml:space="preserve">CARGO </t>
  </si>
  <si>
    <t xml:space="preserve">NOMBRE </t>
  </si>
  <si>
    <t xml:space="preserve">GÉNERO </t>
  </si>
  <si>
    <t xml:space="preserve">FECHA DE INGRESO </t>
  </si>
  <si>
    <t>NO.</t>
  </si>
  <si>
    <t xml:space="preserve">SEGURIDAD SOCIAL </t>
  </si>
  <si>
    <t>SUELDO</t>
  </si>
  <si>
    <t>CORRESPONDIENTE AL MES DE MAYO 2025</t>
  </si>
  <si>
    <t xml:space="preserve">NOMINA EMPLEADOS FIJOS </t>
  </si>
  <si>
    <t xml:space="preserve">DIRECCION GENERAL DE ALIANZAS PUBLICO PRIVADAS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</si>
</sst>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[$RD$-1C0A]* #,##0.00_);_([$RD$-1C0A]* \(#,##0.00\);_([$RD$-1C0A]* &quot;-&quot;??_);_(@_)"/>
    <numFmt numFmtId="165" formatCode="mm/dd/yyyy;@"/>
    <numFmt numFmtId="166" formatCode="[$-1C0A]d&quot; de &quot;mmmm&quot; de &quot;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  <font>
      <sz val="11"/>
      <color indexed="8"/>
      <name val="Century Gothic"/>
      <family val="2"/>
    </font>
    <font>
      <b/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color indexed="8"/>
      <name val="Century Gothic"/>
      <family val="2"/>
    </font>
    <font>
      <sz val="20"/>
      <name val="Century Gothic"/>
      <family val="2"/>
    </font>
    <font>
      <sz val="18"/>
      <color indexed="8"/>
      <name val="Century Gothic"/>
      <family val="2"/>
    </font>
    <font>
      <b/>
      <sz val="20"/>
      <name val="Century Gothic"/>
      <family val="2"/>
    </font>
    <font>
      <b/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sz val="18"/>
      <name val="Century Gothic"/>
      <family val="2"/>
    </font>
    <font>
      <b/>
      <sz val="2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43" fontId="5" fillId="0" borderId="0" xfId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" fontId="5" fillId="0" borderId="0" xfId="3" applyNumberFormat="1" applyFont="1" applyAlignment="1">
      <alignment horizontal="center" vertical="center" wrapText="1"/>
    </xf>
    <xf numFmtId="43" fontId="5" fillId="0" borderId="0" xfId="1" applyFont="1" applyAlignment="1">
      <alignment wrapText="1"/>
    </xf>
    <xf numFmtId="0" fontId="4" fillId="0" borderId="0" xfId="3" applyFont="1"/>
    <xf numFmtId="43" fontId="4" fillId="0" borderId="0" xfId="1" applyFont="1" applyAlignment="1">
      <alignment wrapText="1"/>
    </xf>
    <xf numFmtId="0" fontId="4" fillId="0" borderId="0" xfId="3" applyFont="1" applyAlignment="1">
      <alignment horizontal="center"/>
    </xf>
    <xf numFmtId="0" fontId="6" fillId="0" borderId="0" xfId="3" applyFont="1"/>
    <xf numFmtId="43" fontId="6" fillId="0" borderId="0" xfId="3" applyNumberFormat="1" applyFont="1"/>
    <xf numFmtId="0" fontId="7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164" fontId="6" fillId="0" borderId="0" xfId="3" applyNumberFormat="1" applyFont="1"/>
    <xf numFmtId="43" fontId="8" fillId="0" borderId="0" xfId="1" applyFont="1" applyBorder="1"/>
    <xf numFmtId="43" fontId="6" fillId="0" borderId="0" xfId="1" applyFont="1"/>
    <xf numFmtId="164" fontId="9" fillId="0" borderId="0" xfId="3" applyNumberFormat="1" applyFont="1"/>
    <xf numFmtId="0" fontId="9" fillId="0" borderId="0" xfId="3" applyFont="1"/>
    <xf numFmtId="43" fontId="10" fillId="0" borderId="0" xfId="1" applyFont="1"/>
    <xf numFmtId="0" fontId="11" fillId="0" borderId="0" xfId="3" applyFont="1"/>
    <xf numFmtId="43" fontId="12" fillId="0" borderId="0" xfId="1" applyFont="1"/>
    <xf numFmtId="164" fontId="13" fillId="0" borderId="0" xfId="4" applyNumberFormat="1" applyFont="1"/>
    <xf numFmtId="0" fontId="6" fillId="0" borderId="1" xfId="3" applyFont="1" applyBorder="1"/>
    <xf numFmtId="164" fontId="14" fillId="2" borderId="2" xfId="3" applyNumberFormat="1" applyFont="1" applyFill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2" fillId="0" borderId="5" xfId="2" applyFont="1" applyBorder="1"/>
    <xf numFmtId="0" fontId="14" fillId="0" borderId="2" xfId="3" applyFont="1" applyBorder="1" applyAlignment="1">
      <alignment horizontal="left"/>
    </xf>
    <xf numFmtId="164" fontId="16" fillId="0" borderId="2" xfId="1" applyNumberFormat="1" applyFont="1" applyBorder="1" applyAlignment="1">
      <alignment horizontal="center"/>
    </xf>
    <xf numFmtId="164" fontId="16" fillId="0" borderId="2" xfId="1" applyNumberFormat="1" applyFont="1" applyFill="1" applyBorder="1" applyAlignment="1">
      <alignment horizontal="center"/>
    </xf>
    <xf numFmtId="164" fontId="16" fillId="0" borderId="2" xfId="3" applyNumberFormat="1" applyFont="1" applyBorder="1" applyAlignment="1">
      <alignment horizontal="center"/>
    </xf>
    <xf numFmtId="0" fontId="16" fillId="0" borderId="3" xfId="3" applyFont="1" applyBorder="1" applyAlignment="1">
      <alignment horizontal="left"/>
    </xf>
    <xf numFmtId="0" fontId="16" fillId="0" borderId="2" xfId="3" applyFont="1" applyBorder="1" applyAlignment="1">
      <alignment horizontal="center"/>
    </xf>
    <xf numFmtId="165" fontId="16" fillId="0" borderId="5" xfId="3" applyNumberFormat="1" applyFont="1" applyBorder="1" applyAlignment="1">
      <alignment horizontal="center"/>
    </xf>
    <xf numFmtId="0" fontId="17" fillId="0" borderId="2" xfId="3" applyFont="1" applyBorder="1" applyAlignment="1">
      <alignment horizontal="left"/>
    </xf>
    <xf numFmtId="0" fontId="16" fillId="0" borderId="2" xfId="3" applyFont="1" applyBorder="1" applyAlignment="1">
      <alignment horizontal="left"/>
    </xf>
    <xf numFmtId="165" fontId="16" fillId="0" borderId="2" xfId="3" applyNumberFormat="1" applyFont="1" applyBorder="1" applyAlignment="1">
      <alignment horizontal="center"/>
    </xf>
    <xf numFmtId="0" fontId="16" fillId="0" borderId="2" xfId="3" applyFont="1" applyBorder="1" applyAlignment="1">
      <alignment horizontal="left" wrapText="1"/>
    </xf>
    <xf numFmtId="164" fontId="16" fillId="0" borderId="11" xfId="1" applyNumberFormat="1" applyFont="1" applyBorder="1" applyAlignment="1">
      <alignment horizontal="center"/>
    </xf>
    <xf numFmtId="164" fontId="16" fillId="0" borderId="11" xfId="3" applyNumberFormat="1" applyFont="1" applyBorder="1" applyAlignment="1">
      <alignment horizontal="center"/>
    </xf>
    <xf numFmtId="0" fontId="16" fillId="0" borderId="11" xfId="3" applyFont="1" applyBorder="1" applyAlignment="1">
      <alignment horizontal="left"/>
    </xf>
    <xf numFmtId="0" fontId="15" fillId="0" borderId="11" xfId="3" applyFont="1" applyBorder="1" applyAlignment="1">
      <alignment horizontal="center"/>
    </xf>
    <xf numFmtId="165" fontId="16" fillId="0" borderId="11" xfId="3" applyNumberFormat="1" applyFont="1" applyBorder="1" applyAlignment="1">
      <alignment horizontal="center"/>
    </xf>
    <xf numFmtId="0" fontId="17" fillId="0" borderId="11" xfId="3" applyFont="1" applyBorder="1" applyAlignment="1">
      <alignment horizontal="left"/>
    </xf>
    <xf numFmtId="164" fontId="16" fillId="0" borderId="3" xfId="1" applyNumberFormat="1" applyFont="1" applyBorder="1" applyAlignment="1">
      <alignment horizontal="center"/>
    </xf>
    <xf numFmtId="164" fontId="16" fillId="0" borderId="4" xfId="1" applyNumberFormat="1" applyFont="1" applyBorder="1" applyAlignment="1">
      <alignment horizontal="center"/>
    </xf>
    <xf numFmtId="164" fontId="16" fillId="0" borderId="4" xfId="3" applyNumberFormat="1" applyFont="1" applyBorder="1" applyAlignment="1">
      <alignment horizontal="center"/>
    </xf>
    <xf numFmtId="0" fontId="16" fillId="0" borderId="4" xfId="3" applyFont="1" applyBorder="1" applyAlignment="1">
      <alignment horizontal="left"/>
    </xf>
    <xf numFmtId="165" fontId="16" fillId="0" borderId="4" xfId="3" applyNumberFormat="1" applyFont="1" applyBorder="1" applyAlignment="1">
      <alignment horizontal="center"/>
    </xf>
    <xf numFmtId="0" fontId="17" fillId="0" borderId="5" xfId="3" applyFont="1" applyBorder="1" applyAlignment="1">
      <alignment horizontal="left"/>
    </xf>
    <xf numFmtId="164" fontId="14" fillId="2" borderId="12" xfId="3" applyNumberFormat="1" applyFont="1" applyFill="1" applyBorder="1" applyAlignment="1">
      <alignment horizontal="center"/>
    </xf>
    <xf numFmtId="0" fontId="16" fillId="0" borderId="12" xfId="3" applyFont="1" applyBorder="1" applyAlignment="1">
      <alignment horizontal="left"/>
    </xf>
    <xf numFmtId="165" fontId="16" fillId="0" borderId="2" xfId="3" applyNumberFormat="1" applyFont="1" applyBorder="1" applyAlignment="1">
      <alignment horizontal="left"/>
    </xf>
    <xf numFmtId="0" fontId="13" fillId="0" borderId="9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14" fillId="3" borderId="12" xfId="3" applyFont="1" applyFill="1" applyBorder="1" applyAlignment="1">
      <alignment horizontal="center" vertical="center" wrapText="1"/>
    </xf>
    <xf numFmtId="0" fontId="14" fillId="3" borderId="12" xfId="4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12" xfId="3" applyFont="1" applyFill="1" applyBorder="1" applyAlignment="1">
      <alignment horizontal="center" vertical="center" wrapText="1"/>
    </xf>
    <xf numFmtId="0" fontId="10" fillId="0" borderId="0" xfId="3" applyFont="1"/>
    <xf numFmtId="0" fontId="13" fillId="0" borderId="0" xfId="3" applyFont="1"/>
    <xf numFmtId="0" fontId="13" fillId="2" borderId="5" xfId="3" applyFont="1" applyFill="1" applyBorder="1" applyAlignment="1">
      <alignment horizontal="center"/>
    </xf>
    <xf numFmtId="2" fontId="18" fillId="0" borderId="0" xfId="3" applyNumberFormat="1" applyFont="1" applyAlignment="1">
      <alignment horizontal="center"/>
    </xf>
    <xf numFmtId="166" fontId="18" fillId="0" borderId="0" xfId="3" applyNumberFormat="1" applyFont="1" applyAlignment="1">
      <alignment horizontal="center"/>
    </xf>
    <xf numFmtId="166" fontId="18" fillId="0" borderId="0" xfId="3" applyNumberFormat="1" applyFont="1"/>
    <xf numFmtId="0" fontId="18" fillId="0" borderId="0" xfId="3" applyFont="1" applyAlignment="1">
      <alignment wrapText="1"/>
    </xf>
    <xf numFmtId="0" fontId="18" fillId="0" borderId="0" xfId="3" applyFont="1"/>
    <xf numFmtId="0" fontId="18" fillId="0" borderId="0" xfId="3" applyFont="1" applyAlignment="1">
      <alignment horizontal="center"/>
    </xf>
    <xf numFmtId="0" fontId="13" fillId="2" borderId="5" xfId="3" applyFont="1" applyFill="1" applyBorder="1" applyAlignment="1">
      <alignment horizontal="center"/>
    </xf>
    <xf numFmtId="0" fontId="13" fillId="2" borderId="3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0" borderId="5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65" fontId="15" fillId="0" borderId="5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7" xfId="2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E3CB5C43-6E59-4152-A82A-883565A672A1}"/>
    <cellStyle name="Normal_Hoja1" xfId="3" xr:uid="{9E4FDAFF-A9B0-4672-9C72-89FA0A813712}"/>
    <cellStyle name="Normal_Nomina" xfId="4" xr:uid="{3606BC21-2AEE-44AF-9E9C-D8C7C2FF89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5" name="Imagen 4">
          <a:extLst>
            <a:ext uri="{FF2B5EF4-FFF2-40B4-BE49-F238E27FC236}">
              <a16:creationId xmlns:a16="http://schemas.microsoft.com/office/drawing/2014/main" id="{53036852-0F85-421E-B896-2A09F1542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81000"/>
          <a:ext cx="5838126" cy="23934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Relationship Id="rId1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FEBRERO 2025"/>
      <sheetName val="PROYECCION 2025 FIJOS"/>
      <sheetName val="NOMINA 01-0001 "/>
      <sheetName val="NOMINA 02-0001  "/>
      <sheetName val="NOMINA 02-0002 "/>
      <sheetName val="NOMINA 03-0001 "/>
      <sheetName val="EVENTUAL MARZO"/>
      <sheetName val="COMP. MILITAR MARZO 2025"/>
      <sheetName val="COMPENSACION ALIMENTICIA"/>
      <sheetName val="NOVEDADES MARZO 2025"/>
      <sheetName val="DESVINCULACIONES"/>
      <sheetName val="2025"/>
      <sheetName val="Hoja1"/>
      <sheetName val="EVENTUAL FEBRERO"/>
    </sheetNames>
    <sheetDataSet>
      <sheetData sheetId="0"/>
      <sheetData sheetId="1">
        <row r="39">
          <cell r="D39" t="str">
            <v xml:space="preserve"> SANTO BRUJAN CARMONA </v>
          </cell>
        </row>
        <row r="40">
          <cell r="D40" t="str">
            <v xml:space="preserve">CRISTIAN PEREZ </v>
          </cell>
        </row>
        <row r="41">
          <cell r="D41" t="str">
            <v xml:space="preserve"> FRANCISCO SALAS </v>
          </cell>
        </row>
        <row r="42">
          <cell r="D42" t="str">
            <v xml:space="preserve"> DANNY MAURICIO MELO A. </v>
          </cell>
        </row>
        <row r="44">
          <cell r="D44" t="str">
            <v xml:space="preserve">  JULIO ANT. SEVERINO </v>
          </cell>
        </row>
      </sheetData>
      <sheetData sheetId="2">
        <row r="48">
          <cell r="V48">
            <v>45166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B4D53-B980-4FD6-9409-2023588137EB}">
  <sheetPr>
    <pageSetUpPr fitToPage="1"/>
  </sheetPr>
  <dimension ref="A1:R79"/>
  <sheetViews>
    <sheetView showGridLines="0" tabSelected="1" zoomScale="33" zoomScaleNormal="33" zoomScaleSheetLayoutView="30" workbookViewId="0">
      <selection activeCell="E61" sqref="E61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112.5703125" style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8" ht="37.5" customHeight="1" x14ac:dyDescent="0.4"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8" ht="37.5" customHeight="1" x14ac:dyDescent="0.4"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12"/>
    </row>
    <row r="4" spans="1:18" ht="38.450000000000003" customHeight="1" x14ac:dyDescent="0.4">
      <c r="C4" s="74"/>
      <c r="D4" s="74"/>
      <c r="E4" s="74"/>
      <c r="F4" s="74"/>
      <c r="G4" s="75" t="s">
        <v>109</v>
      </c>
      <c r="H4" s="75"/>
      <c r="I4" s="75"/>
      <c r="J4" s="74"/>
      <c r="K4" s="74"/>
      <c r="L4" s="74"/>
      <c r="M4" s="74"/>
      <c r="N4" s="74"/>
      <c r="O4" s="74"/>
      <c r="P4" s="74"/>
      <c r="Q4" s="74"/>
      <c r="R4" s="12"/>
    </row>
    <row r="5" spans="1:18" ht="37.9" customHeight="1" x14ac:dyDescent="0.4">
      <c r="D5" s="73"/>
      <c r="E5" s="73"/>
      <c r="F5" s="73"/>
      <c r="G5" s="75" t="s">
        <v>108</v>
      </c>
      <c r="H5" s="75"/>
      <c r="I5" s="75"/>
      <c r="J5" s="73"/>
      <c r="K5" s="73"/>
      <c r="L5" s="73"/>
      <c r="M5" s="73"/>
      <c r="N5" s="73"/>
      <c r="O5" s="73"/>
      <c r="P5" s="73"/>
      <c r="Q5" s="73"/>
      <c r="R5" s="12"/>
    </row>
    <row r="6" spans="1:18" ht="38.450000000000003" customHeight="1" x14ac:dyDescent="0.4">
      <c r="E6" s="72"/>
      <c r="F6" s="72"/>
      <c r="G6" s="75" t="s">
        <v>107</v>
      </c>
      <c r="H6" s="75"/>
      <c r="I6" s="75"/>
      <c r="J6" s="72"/>
      <c r="K6" s="72"/>
      <c r="L6" s="72"/>
      <c r="M6" s="72"/>
      <c r="N6" s="72"/>
      <c r="O6" s="72"/>
      <c r="P6" s="72"/>
      <c r="Q6" s="72"/>
      <c r="R6" s="12"/>
    </row>
    <row r="7" spans="1:18" ht="37.5" customHeight="1" x14ac:dyDescent="0.4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0"/>
      <c r="P7" s="70"/>
      <c r="Q7" s="71"/>
      <c r="R7" s="12"/>
    </row>
    <row r="8" spans="1:18" ht="43.15" customHeight="1" x14ac:dyDescent="0.4">
      <c r="C8" s="12"/>
      <c r="D8" s="12"/>
      <c r="E8" s="71"/>
      <c r="F8" s="12"/>
      <c r="G8" s="12"/>
      <c r="H8" s="12"/>
      <c r="I8" s="12"/>
      <c r="J8" s="12"/>
      <c r="K8" s="20"/>
      <c r="L8" s="20"/>
      <c r="M8" s="20"/>
      <c r="N8" s="20"/>
      <c r="O8" s="19"/>
      <c r="P8" s="70"/>
      <c r="Q8" s="12"/>
      <c r="R8" s="12"/>
    </row>
    <row r="9" spans="1:18" ht="37.5" customHeight="1" x14ac:dyDescent="0.4">
      <c r="C9" s="12"/>
      <c r="D9" s="12"/>
      <c r="E9" s="12"/>
      <c r="F9" s="12"/>
      <c r="G9" s="12"/>
      <c r="H9" s="12"/>
      <c r="I9" s="12"/>
      <c r="J9" s="12"/>
      <c r="K9" s="20"/>
      <c r="L9" s="20"/>
      <c r="M9" s="20"/>
      <c r="N9" s="20"/>
      <c r="O9" s="19"/>
      <c r="P9" s="70"/>
      <c r="Q9" s="12"/>
      <c r="R9" s="12"/>
    </row>
    <row r="10" spans="1:18" ht="37.15" customHeight="1" thickBot="1" x14ac:dyDescent="0.45">
      <c r="C10" s="12"/>
      <c r="D10" s="12"/>
      <c r="E10" s="12"/>
      <c r="F10" s="12"/>
      <c r="G10" s="12"/>
      <c r="H10" s="12"/>
      <c r="I10" s="12"/>
      <c r="J10" s="12"/>
      <c r="K10" s="20"/>
      <c r="L10" s="20"/>
      <c r="M10" s="20"/>
      <c r="N10" s="20"/>
      <c r="O10" s="19"/>
      <c r="P10" s="70"/>
      <c r="Q10" s="12"/>
      <c r="R10" s="12"/>
    </row>
    <row r="11" spans="1:18" ht="37.5" customHeight="1" thickBot="1" x14ac:dyDescent="0.4">
      <c r="C11" s="22"/>
      <c r="D11" s="68"/>
      <c r="E11" s="68"/>
      <c r="F11" s="68"/>
      <c r="G11" s="69" t="s">
        <v>106</v>
      </c>
      <c r="H11" s="76" t="s">
        <v>105</v>
      </c>
      <c r="I11" s="77"/>
      <c r="J11" s="76" t="s">
        <v>89</v>
      </c>
      <c r="K11" s="78"/>
      <c r="L11" s="78"/>
      <c r="M11" s="78"/>
      <c r="N11" s="78"/>
      <c r="O11" s="78"/>
      <c r="P11" s="77"/>
      <c r="Q11" s="68"/>
      <c r="R11" s="67"/>
    </row>
    <row r="12" spans="1:18" ht="126" customHeight="1" thickBot="1" x14ac:dyDescent="0.3">
      <c r="A12" s="63" t="s">
        <v>104</v>
      </c>
      <c r="B12" s="63" t="s">
        <v>103</v>
      </c>
      <c r="C12" s="63" t="s">
        <v>102</v>
      </c>
      <c r="D12" s="63" t="s">
        <v>101</v>
      </c>
      <c r="E12" s="61" t="s">
        <v>100</v>
      </c>
      <c r="F12" s="61" t="s">
        <v>99</v>
      </c>
      <c r="G12" s="61" t="s">
        <v>98</v>
      </c>
      <c r="H12" s="64" t="s">
        <v>97</v>
      </c>
      <c r="I12" s="61" t="s">
        <v>96</v>
      </c>
      <c r="J12" s="61" t="s">
        <v>95</v>
      </c>
      <c r="K12" s="66" t="s">
        <v>94</v>
      </c>
      <c r="L12" s="65" t="s">
        <v>93</v>
      </c>
      <c r="M12" s="64" t="s">
        <v>92</v>
      </c>
      <c r="N12" s="64" t="s">
        <v>91</v>
      </c>
      <c r="O12" s="63" t="s">
        <v>90</v>
      </c>
      <c r="P12" s="62" t="s">
        <v>89</v>
      </c>
      <c r="Q12" s="61" t="s">
        <v>88</v>
      </c>
      <c r="R12" s="60" t="s">
        <v>87</v>
      </c>
    </row>
    <row r="13" spans="1:18" ht="48.6" customHeight="1" thickBot="1" x14ac:dyDescent="0.3">
      <c r="B13" s="79" t="s">
        <v>86</v>
      </c>
      <c r="C13" s="80"/>
      <c r="D13" s="81"/>
      <c r="E13" s="56"/>
      <c r="F13" s="56"/>
      <c r="G13" s="56"/>
      <c r="H13" s="59"/>
      <c r="I13" s="56"/>
      <c r="J13" s="56"/>
      <c r="K13" s="56"/>
      <c r="L13" s="58"/>
      <c r="M13" s="59"/>
      <c r="N13" s="59"/>
      <c r="O13" s="58"/>
      <c r="P13" s="57"/>
      <c r="Q13" s="56"/>
      <c r="R13" s="55"/>
    </row>
    <row r="14" spans="1:18" ht="48.6" customHeight="1" thickBot="1" x14ac:dyDescent="0.45">
      <c r="A14" s="36">
        <v>1</v>
      </c>
      <c r="B14" s="35">
        <v>45659</v>
      </c>
      <c r="C14" s="38" t="s">
        <v>15</v>
      </c>
      <c r="D14" s="54" t="s">
        <v>85</v>
      </c>
      <c r="E14" s="54" t="s">
        <v>84</v>
      </c>
      <c r="F14" s="37" t="s">
        <v>7</v>
      </c>
      <c r="G14" s="32">
        <v>500000</v>
      </c>
      <c r="H14" s="30">
        <f>433496*2.87%</f>
        <v>12441.3352</v>
      </c>
      <c r="I14" s="30">
        <f>216748.3*3.04%</f>
        <v>6589.1483199999993</v>
      </c>
      <c r="J14" s="30">
        <f t="shared" ref="J14:J23" si="0">G14-H14-I14</f>
        <v>480969.51648000005</v>
      </c>
      <c r="K14" s="30">
        <v>108825.25</v>
      </c>
      <c r="L14" s="30"/>
      <c r="M14" s="30"/>
      <c r="N14" s="30"/>
      <c r="O14" s="30"/>
      <c r="P14" s="30">
        <v>25</v>
      </c>
      <c r="Q14" s="30">
        <f t="shared" ref="Q14:Q23" si="1">H14+I14+K14+P14+M14+N14+O14</f>
        <v>127880.73351999999</v>
      </c>
      <c r="R14" s="30">
        <f t="shared" ref="R14:R23" si="2">G14-Q14</f>
        <v>372119.26647999999</v>
      </c>
    </row>
    <row r="15" spans="1:18" ht="48.6" customHeight="1" thickBot="1" x14ac:dyDescent="0.45">
      <c r="A15" s="36">
        <v>2</v>
      </c>
      <c r="B15" s="35">
        <v>45659</v>
      </c>
      <c r="C15" s="38" t="s">
        <v>15</v>
      </c>
      <c r="D15" s="54" t="s">
        <v>83</v>
      </c>
      <c r="E15" s="54" t="s">
        <v>82</v>
      </c>
      <c r="F15" s="37" t="s">
        <v>7</v>
      </c>
      <c r="G15" s="32">
        <v>250000</v>
      </c>
      <c r="H15" s="30">
        <f>G15*2.87%</f>
        <v>7175</v>
      </c>
      <c r="I15" s="30">
        <f>216748.303*3.04%</f>
        <v>6589.1484112000007</v>
      </c>
      <c r="J15" s="30">
        <f t="shared" si="0"/>
        <v>236235.8515888</v>
      </c>
      <c r="K15" s="30">
        <v>47641.83</v>
      </c>
      <c r="L15" s="30"/>
      <c r="M15" s="30"/>
      <c r="N15" s="30">
        <v>200</v>
      </c>
      <c r="O15" s="30"/>
      <c r="P15" s="30">
        <v>25</v>
      </c>
      <c r="Q15" s="30">
        <f t="shared" si="1"/>
        <v>61630.978411200005</v>
      </c>
      <c r="R15" s="30">
        <f t="shared" si="2"/>
        <v>188369.02158880001</v>
      </c>
    </row>
    <row r="16" spans="1:18" ht="48.6" customHeight="1" thickBot="1" x14ac:dyDescent="0.45">
      <c r="A16" s="36">
        <v>3</v>
      </c>
      <c r="B16" s="35"/>
      <c r="C16" s="38" t="s">
        <v>10</v>
      </c>
      <c r="D16" s="54" t="s">
        <v>81</v>
      </c>
      <c r="E16" s="54" t="s">
        <v>80</v>
      </c>
      <c r="F16" s="37" t="s">
        <v>7</v>
      </c>
      <c r="G16" s="32">
        <v>150000</v>
      </c>
      <c r="H16" s="30">
        <f>G16*2.87%</f>
        <v>4305</v>
      </c>
      <c r="I16" s="30">
        <f t="shared" ref="I16:I23" si="3">G16*3.04%</f>
        <v>4560</v>
      </c>
      <c r="J16" s="30">
        <f t="shared" si="0"/>
        <v>141135</v>
      </c>
      <c r="K16" s="30">
        <v>23008.89</v>
      </c>
      <c r="L16" s="30"/>
      <c r="M16" s="30">
        <v>3430.92</v>
      </c>
      <c r="N16" s="30"/>
      <c r="O16" s="30"/>
      <c r="P16" s="30">
        <v>25</v>
      </c>
      <c r="Q16" s="30">
        <f t="shared" si="1"/>
        <v>35329.81</v>
      </c>
      <c r="R16" s="30">
        <f t="shared" si="2"/>
        <v>114670.19</v>
      </c>
    </row>
    <row r="17" spans="1:18" ht="55.15" customHeight="1" thickBot="1" x14ac:dyDescent="0.45">
      <c r="A17" s="36">
        <v>4</v>
      </c>
      <c r="B17" s="38">
        <v>44205</v>
      </c>
      <c r="C17" s="34" t="s">
        <v>15</v>
      </c>
      <c r="D17" s="37" t="s">
        <v>79</v>
      </c>
      <c r="E17" s="39" t="s">
        <v>78</v>
      </c>
      <c r="F17" s="37" t="s">
        <v>7</v>
      </c>
      <c r="G17" s="32">
        <v>125000</v>
      </c>
      <c r="H17" s="30">
        <f t="shared" ref="H17:H23" si="4">+G17*2.87%</f>
        <v>3587.5</v>
      </c>
      <c r="I17" s="30">
        <f t="shared" si="3"/>
        <v>3800</v>
      </c>
      <c r="J17" s="30">
        <f t="shared" si="0"/>
        <v>117612.5</v>
      </c>
      <c r="K17" s="30">
        <v>17985.990000000002</v>
      </c>
      <c r="L17" s="30"/>
      <c r="M17" s="30"/>
      <c r="N17" s="30">
        <v>200</v>
      </c>
      <c r="O17" s="30"/>
      <c r="P17" s="30">
        <v>25</v>
      </c>
      <c r="Q17" s="30">
        <f t="shared" si="1"/>
        <v>25598.49</v>
      </c>
      <c r="R17" s="30">
        <f t="shared" si="2"/>
        <v>99401.51</v>
      </c>
    </row>
    <row r="18" spans="1:18" ht="55.15" customHeight="1" thickBot="1" x14ac:dyDescent="0.45">
      <c r="A18" s="36">
        <v>5</v>
      </c>
      <c r="B18" s="38">
        <v>44566</v>
      </c>
      <c r="C18" s="34" t="s">
        <v>10</v>
      </c>
      <c r="D18" s="37" t="s">
        <v>77</v>
      </c>
      <c r="E18" s="39" t="s">
        <v>76</v>
      </c>
      <c r="F18" s="37" t="s">
        <v>7</v>
      </c>
      <c r="G18" s="32">
        <v>95000</v>
      </c>
      <c r="H18" s="30">
        <f t="shared" si="4"/>
        <v>2726.5</v>
      </c>
      <c r="I18" s="30">
        <f t="shared" si="3"/>
        <v>2888</v>
      </c>
      <c r="J18" s="30">
        <f t="shared" si="0"/>
        <v>89385.5</v>
      </c>
      <c r="K18" s="30">
        <v>10929.24</v>
      </c>
      <c r="L18" s="30"/>
      <c r="M18" s="30"/>
      <c r="N18" s="30">
        <v>200</v>
      </c>
      <c r="O18" s="30"/>
      <c r="P18" s="30">
        <v>25</v>
      </c>
      <c r="Q18" s="30">
        <f t="shared" si="1"/>
        <v>16768.739999999998</v>
      </c>
      <c r="R18" s="30">
        <f t="shared" si="2"/>
        <v>78231.260000000009</v>
      </c>
    </row>
    <row r="19" spans="1:18" ht="80.25" customHeight="1" thickBot="1" x14ac:dyDescent="0.45">
      <c r="A19" s="36">
        <v>6</v>
      </c>
      <c r="B19" s="35">
        <v>44202</v>
      </c>
      <c r="C19" s="34" t="s">
        <v>15</v>
      </c>
      <c r="D19" s="37" t="s">
        <v>75</v>
      </c>
      <c r="E19" s="39" t="s">
        <v>74</v>
      </c>
      <c r="F19" s="37" t="s">
        <v>7</v>
      </c>
      <c r="G19" s="32">
        <v>200000</v>
      </c>
      <c r="H19" s="30">
        <f t="shared" si="4"/>
        <v>5740</v>
      </c>
      <c r="I19" s="30">
        <f t="shared" si="3"/>
        <v>6080</v>
      </c>
      <c r="J19" s="30">
        <f t="shared" si="0"/>
        <v>188180</v>
      </c>
      <c r="K19" s="30">
        <v>35199</v>
      </c>
      <c r="L19" s="30"/>
      <c r="M19" s="30">
        <v>1715.46</v>
      </c>
      <c r="N19" s="30"/>
      <c r="O19" s="30">
        <v>27109.68</v>
      </c>
      <c r="P19" s="30">
        <v>25</v>
      </c>
      <c r="Q19" s="30">
        <f t="shared" si="1"/>
        <v>75869.14</v>
      </c>
      <c r="R19" s="30">
        <f t="shared" si="2"/>
        <v>124130.86</v>
      </c>
    </row>
    <row r="20" spans="1:18" ht="47.25" customHeight="1" thickBot="1" x14ac:dyDescent="0.45">
      <c r="A20" s="36">
        <v>7</v>
      </c>
      <c r="B20" s="35">
        <v>44470</v>
      </c>
      <c r="C20" s="34" t="s">
        <v>10</v>
      </c>
      <c r="D20" s="54" t="s">
        <v>73</v>
      </c>
      <c r="E20" s="39" t="s">
        <v>71</v>
      </c>
      <c r="F20" s="37" t="s">
        <v>7</v>
      </c>
      <c r="G20" s="32">
        <v>110000</v>
      </c>
      <c r="H20" s="30">
        <f t="shared" si="4"/>
        <v>3157</v>
      </c>
      <c r="I20" s="30">
        <f t="shared" si="3"/>
        <v>3344</v>
      </c>
      <c r="J20" s="30">
        <f t="shared" si="0"/>
        <v>103499</v>
      </c>
      <c r="K20" s="31">
        <v>14457.62</v>
      </c>
      <c r="L20" s="30"/>
      <c r="M20" s="30"/>
      <c r="N20" s="30">
        <v>200</v>
      </c>
      <c r="O20" s="30"/>
      <c r="P20" s="30">
        <v>25</v>
      </c>
      <c r="Q20" s="30">
        <f t="shared" si="1"/>
        <v>21183.620000000003</v>
      </c>
      <c r="R20" s="30">
        <f t="shared" si="2"/>
        <v>88816.38</v>
      </c>
    </row>
    <row r="21" spans="1:18" ht="66" customHeight="1" thickBot="1" x14ac:dyDescent="0.45">
      <c r="A21" s="36">
        <v>8</v>
      </c>
      <c r="B21" s="35">
        <v>45597</v>
      </c>
      <c r="C21" s="34" t="s">
        <v>10</v>
      </c>
      <c r="D21" s="37" t="s">
        <v>72</v>
      </c>
      <c r="E21" s="39" t="s">
        <v>71</v>
      </c>
      <c r="F21" s="37" t="s">
        <v>7</v>
      </c>
      <c r="G21" s="32">
        <v>125000</v>
      </c>
      <c r="H21" s="30">
        <f t="shared" si="4"/>
        <v>3587.5</v>
      </c>
      <c r="I21" s="30">
        <f t="shared" si="3"/>
        <v>3800</v>
      </c>
      <c r="J21" s="30">
        <f t="shared" si="0"/>
        <v>117612.5</v>
      </c>
      <c r="K21" s="30">
        <v>17985.990000000002</v>
      </c>
      <c r="L21" s="30"/>
      <c r="M21" s="30"/>
      <c r="N21" s="30">
        <v>200</v>
      </c>
      <c r="O21" s="30"/>
      <c r="P21" s="30">
        <v>25</v>
      </c>
      <c r="Q21" s="30">
        <f t="shared" si="1"/>
        <v>25598.49</v>
      </c>
      <c r="R21" s="30">
        <f t="shared" si="2"/>
        <v>99401.51</v>
      </c>
    </row>
    <row r="22" spans="1:18" ht="66" customHeight="1" thickBot="1" x14ac:dyDescent="0.45">
      <c r="A22" s="36">
        <v>9</v>
      </c>
      <c r="B22" s="35">
        <v>44621</v>
      </c>
      <c r="C22" s="34" t="s">
        <v>10</v>
      </c>
      <c r="D22" s="37" t="s">
        <v>70</v>
      </c>
      <c r="E22" s="39" t="s">
        <v>64</v>
      </c>
      <c r="F22" s="37" t="s">
        <v>7</v>
      </c>
      <c r="G22" s="32">
        <v>70000</v>
      </c>
      <c r="H22" s="30">
        <f t="shared" si="4"/>
        <v>2009</v>
      </c>
      <c r="I22" s="30">
        <f t="shared" si="3"/>
        <v>2128</v>
      </c>
      <c r="J22" s="30">
        <f t="shared" si="0"/>
        <v>65863</v>
      </c>
      <c r="K22" s="30">
        <v>5368.48</v>
      </c>
      <c r="L22" s="30"/>
      <c r="M22" s="30"/>
      <c r="N22" s="30"/>
      <c r="O22" s="30"/>
      <c r="P22" s="30">
        <v>25</v>
      </c>
      <c r="Q22" s="30">
        <f t="shared" si="1"/>
        <v>9530.48</v>
      </c>
      <c r="R22" s="30">
        <f t="shared" si="2"/>
        <v>60469.520000000004</v>
      </c>
    </row>
    <row r="23" spans="1:18" ht="66" customHeight="1" thickBot="1" x14ac:dyDescent="0.45">
      <c r="A23" s="36">
        <v>10</v>
      </c>
      <c r="B23" s="35">
        <v>45661</v>
      </c>
      <c r="C23" s="34" t="s">
        <v>15</v>
      </c>
      <c r="D23" s="37" t="s">
        <v>69</v>
      </c>
      <c r="E23" s="39" t="s">
        <v>68</v>
      </c>
      <c r="F23" s="37" t="s">
        <v>7</v>
      </c>
      <c r="G23" s="32">
        <v>200000</v>
      </c>
      <c r="H23" s="30">
        <f t="shared" si="4"/>
        <v>5740</v>
      </c>
      <c r="I23" s="30">
        <f t="shared" si="3"/>
        <v>6080</v>
      </c>
      <c r="J23" s="30">
        <f t="shared" si="0"/>
        <v>188180</v>
      </c>
      <c r="K23" s="30">
        <v>35627.94</v>
      </c>
      <c r="L23" s="30"/>
      <c r="M23" s="30"/>
      <c r="N23" s="30"/>
      <c r="O23" s="30"/>
      <c r="P23" s="30">
        <v>25</v>
      </c>
      <c r="Q23" s="30">
        <f t="shared" si="1"/>
        <v>47472.94</v>
      </c>
      <c r="R23" s="30">
        <f t="shared" si="2"/>
        <v>152527.06</v>
      </c>
    </row>
    <row r="24" spans="1:18" ht="49.15" customHeight="1" thickBot="1" x14ac:dyDescent="0.45">
      <c r="A24" s="36"/>
      <c r="B24" s="83" t="s">
        <v>6</v>
      </c>
      <c r="C24" s="84"/>
      <c r="D24" s="84"/>
      <c r="E24" s="85"/>
      <c r="F24" s="53"/>
      <c r="G24" s="52">
        <f t="shared" ref="G24:R24" si="5">SUM(G14:G23)</f>
        <v>1825000</v>
      </c>
      <c r="H24" s="52">
        <f t="shared" si="5"/>
        <v>50468.835200000001</v>
      </c>
      <c r="I24" s="52">
        <f t="shared" si="5"/>
        <v>45858.296731199996</v>
      </c>
      <c r="J24" s="52">
        <f t="shared" si="5"/>
        <v>1728672.8680688001</v>
      </c>
      <c r="K24" s="52">
        <f t="shared" si="5"/>
        <v>317030.23</v>
      </c>
      <c r="L24" s="52">
        <f t="shared" si="5"/>
        <v>0</v>
      </c>
      <c r="M24" s="52">
        <f t="shared" si="5"/>
        <v>5146.38</v>
      </c>
      <c r="N24" s="52">
        <f t="shared" si="5"/>
        <v>1000</v>
      </c>
      <c r="O24" s="52">
        <f t="shared" si="5"/>
        <v>27109.68</v>
      </c>
      <c r="P24" s="52">
        <f t="shared" si="5"/>
        <v>250</v>
      </c>
      <c r="Q24" s="52">
        <f t="shared" si="5"/>
        <v>446863.42193119996</v>
      </c>
      <c r="R24" s="52">
        <f t="shared" si="5"/>
        <v>1378136.5780688</v>
      </c>
    </row>
    <row r="25" spans="1:18" ht="37.15" customHeight="1" thickBot="1" x14ac:dyDescent="0.45">
      <c r="A25" s="51"/>
      <c r="B25" s="50"/>
      <c r="C25" s="49"/>
      <c r="D25" s="49"/>
      <c r="E25" s="49"/>
      <c r="F25" s="49"/>
      <c r="G25" s="48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6"/>
    </row>
    <row r="26" spans="1:18" ht="48.6" customHeight="1" thickBot="1" x14ac:dyDescent="0.45">
      <c r="A26" s="45"/>
      <c r="B26" s="44"/>
      <c r="C26" s="43" t="s">
        <v>67</v>
      </c>
      <c r="D26" s="42"/>
      <c r="E26" s="42"/>
      <c r="F26" s="42"/>
      <c r="G26" s="41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 ht="37.5" customHeight="1" thickBot="1" x14ac:dyDescent="0.45">
      <c r="A27" s="36">
        <v>11</v>
      </c>
      <c r="B27" s="38" t="s">
        <v>66</v>
      </c>
      <c r="C27" s="34" t="s">
        <v>10</v>
      </c>
      <c r="D27" s="37" t="s">
        <v>65</v>
      </c>
      <c r="E27" s="39" t="s">
        <v>64</v>
      </c>
      <c r="F27" s="37" t="s">
        <v>7</v>
      </c>
      <c r="G27" s="32">
        <v>55000</v>
      </c>
      <c r="H27" s="30">
        <f t="shared" ref="H27:H63" si="6">+G27*2.87%</f>
        <v>1578.5</v>
      </c>
      <c r="I27" s="30">
        <f t="shared" ref="I27:I63" si="7">+G27*3.04%</f>
        <v>1672</v>
      </c>
      <c r="J27" s="30">
        <f t="shared" ref="J27:J63" si="8">G27-H27-I27</f>
        <v>51749.5</v>
      </c>
      <c r="K27" s="30">
        <v>2559.6799999999998</v>
      </c>
      <c r="L27" s="30"/>
      <c r="M27" s="30"/>
      <c r="N27" s="30">
        <v>200</v>
      </c>
      <c r="O27" s="30"/>
      <c r="P27" s="30">
        <f>25</f>
        <v>25</v>
      </c>
      <c r="Q27" s="30">
        <f t="shared" ref="Q27:Q63" si="9">H27+I27+K27+P27+M27+N27+O27</f>
        <v>6035.18</v>
      </c>
      <c r="R27" s="30">
        <f t="shared" ref="R27:R63" si="10">G27-Q27</f>
        <v>48964.82</v>
      </c>
    </row>
    <row r="28" spans="1:18" ht="37.5" customHeight="1" thickBot="1" x14ac:dyDescent="0.45">
      <c r="A28" s="36">
        <v>12</v>
      </c>
      <c r="B28" s="38">
        <v>43901</v>
      </c>
      <c r="C28" s="34" t="s">
        <v>10</v>
      </c>
      <c r="D28" s="33" t="s">
        <v>63</v>
      </c>
      <c r="E28" s="37" t="s">
        <v>62</v>
      </c>
      <c r="F28" s="37" t="s">
        <v>7</v>
      </c>
      <c r="G28" s="32">
        <v>45000</v>
      </c>
      <c r="H28" s="30">
        <f t="shared" si="6"/>
        <v>1291.5</v>
      </c>
      <c r="I28" s="32">
        <f t="shared" si="7"/>
        <v>1368</v>
      </c>
      <c r="J28" s="32">
        <f t="shared" si="8"/>
        <v>42340.5</v>
      </c>
      <c r="K28" s="31">
        <v>1148.33</v>
      </c>
      <c r="L28" s="31"/>
      <c r="M28" s="31"/>
      <c r="N28" s="31">
        <v>200</v>
      </c>
      <c r="O28" s="31"/>
      <c r="P28" s="30">
        <f>25</f>
        <v>25</v>
      </c>
      <c r="Q28" s="30">
        <f t="shared" si="9"/>
        <v>4032.83</v>
      </c>
      <c r="R28" s="30">
        <f t="shared" si="10"/>
        <v>40967.17</v>
      </c>
    </row>
    <row r="29" spans="1:18" ht="37.5" customHeight="1" thickBot="1" x14ac:dyDescent="0.45">
      <c r="A29" s="36">
        <v>13</v>
      </c>
      <c r="B29" s="38">
        <v>43901</v>
      </c>
      <c r="C29" s="34" t="s">
        <v>15</v>
      </c>
      <c r="D29" s="33" t="s">
        <v>61</v>
      </c>
      <c r="E29" s="37" t="s">
        <v>60</v>
      </c>
      <c r="F29" s="37" t="s">
        <v>7</v>
      </c>
      <c r="G29" s="32">
        <v>60000</v>
      </c>
      <c r="H29" s="30">
        <f t="shared" si="6"/>
        <v>1722</v>
      </c>
      <c r="I29" s="32">
        <f t="shared" si="7"/>
        <v>1824</v>
      </c>
      <c r="J29" s="32">
        <f t="shared" si="8"/>
        <v>56454</v>
      </c>
      <c r="K29" s="31">
        <v>3486.65</v>
      </c>
      <c r="L29" s="31"/>
      <c r="M29" s="31"/>
      <c r="N29" s="31">
        <v>200</v>
      </c>
      <c r="O29" s="31"/>
      <c r="P29" s="30">
        <f>25</f>
        <v>25</v>
      </c>
      <c r="Q29" s="30">
        <f t="shared" si="9"/>
        <v>7257.65</v>
      </c>
      <c r="R29" s="30">
        <f t="shared" si="10"/>
        <v>52742.35</v>
      </c>
    </row>
    <row r="30" spans="1:18" ht="37.5" customHeight="1" thickBot="1" x14ac:dyDescent="0.45">
      <c r="A30" s="36">
        <v>14</v>
      </c>
      <c r="B30" s="35">
        <v>44204</v>
      </c>
      <c r="C30" s="34" t="s">
        <v>15</v>
      </c>
      <c r="D30" s="33" t="s">
        <v>59</v>
      </c>
      <c r="E30" s="33" t="s">
        <v>58</v>
      </c>
      <c r="F30" s="33" t="s">
        <v>7</v>
      </c>
      <c r="G30" s="32">
        <v>30000</v>
      </c>
      <c r="H30" s="30">
        <f t="shared" si="6"/>
        <v>861</v>
      </c>
      <c r="I30" s="32">
        <f t="shared" si="7"/>
        <v>912</v>
      </c>
      <c r="J30" s="32">
        <f t="shared" si="8"/>
        <v>28227</v>
      </c>
      <c r="K30" s="31">
        <v>0</v>
      </c>
      <c r="L30" s="31"/>
      <c r="M30" s="30"/>
      <c r="N30" s="30">
        <v>200</v>
      </c>
      <c r="O30" s="30"/>
      <c r="P30" s="30">
        <v>25</v>
      </c>
      <c r="Q30" s="30">
        <f t="shared" si="9"/>
        <v>1998</v>
      </c>
      <c r="R30" s="30">
        <f t="shared" si="10"/>
        <v>28002</v>
      </c>
    </row>
    <row r="31" spans="1:18" ht="37.5" customHeight="1" thickBot="1" x14ac:dyDescent="0.45">
      <c r="A31" s="36">
        <v>15</v>
      </c>
      <c r="B31" s="35">
        <v>44205</v>
      </c>
      <c r="C31" s="34" t="s">
        <v>10</v>
      </c>
      <c r="D31" s="33" t="s">
        <v>57</v>
      </c>
      <c r="E31" s="33" t="s">
        <v>18</v>
      </c>
      <c r="F31" s="33" t="s">
        <v>7</v>
      </c>
      <c r="G31" s="32">
        <v>40000</v>
      </c>
      <c r="H31" s="30">
        <f t="shared" si="6"/>
        <v>1148</v>
      </c>
      <c r="I31" s="32">
        <f t="shared" si="7"/>
        <v>1216</v>
      </c>
      <c r="J31" s="32">
        <f t="shared" si="8"/>
        <v>37636</v>
      </c>
      <c r="K31" s="31">
        <v>442.65</v>
      </c>
      <c r="L31" s="31"/>
      <c r="M31" s="30"/>
      <c r="N31" s="30">
        <v>200</v>
      </c>
      <c r="O31" s="30"/>
      <c r="P31" s="30">
        <v>25</v>
      </c>
      <c r="Q31" s="30">
        <f t="shared" si="9"/>
        <v>3031.65</v>
      </c>
      <c r="R31" s="30">
        <f t="shared" si="10"/>
        <v>36968.35</v>
      </c>
    </row>
    <row r="32" spans="1:18" ht="37.5" customHeight="1" thickBot="1" x14ac:dyDescent="0.45">
      <c r="A32" s="36">
        <v>16</v>
      </c>
      <c r="B32" s="35">
        <v>44206</v>
      </c>
      <c r="C32" s="34" t="s">
        <v>15</v>
      </c>
      <c r="D32" s="33" t="s">
        <v>56</v>
      </c>
      <c r="E32" s="33" t="s">
        <v>20</v>
      </c>
      <c r="F32" s="33" t="s">
        <v>7</v>
      </c>
      <c r="G32" s="32">
        <v>25000</v>
      </c>
      <c r="H32" s="30">
        <f t="shared" si="6"/>
        <v>717.5</v>
      </c>
      <c r="I32" s="32">
        <f t="shared" si="7"/>
        <v>760</v>
      </c>
      <c r="J32" s="32">
        <f t="shared" si="8"/>
        <v>23522.5</v>
      </c>
      <c r="K32" s="31">
        <v>0</v>
      </c>
      <c r="L32" s="31"/>
      <c r="M32" s="30"/>
      <c r="N32" s="30">
        <v>0</v>
      </c>
      <c r="O32" s="30"/>
      <c r="P32" s="30">
        <v>25</v>
      </c>
      <c r="Q32" s="30">
        <f t="shared" si="9"/>
        <v>1502.5</v>
      </c>
      <c r="R32" s="30">
        <f t="shared" si="10"/>
        <v>23497.5</v>
      </c>
    </row>
    <row r="33" spans="1:18" ht="37.5" customHeight="1" thickBot="1" x14ac:dyDescent="0.45">
      <c r="A33" s="36">
        <v>17</v>
      </c>
      <c r="B33" s="35">
        <v>44206</v>
      </c>
      <c r="C33" s="34" t="s">
        <v>15</v>
      </c>
      <c r="D33" s="33" t="s">
        <v>55</v>
      </c>
      <c r="E33" s="33" t="s">
        <v>54</v>
      </c>
      <c r="F33" s="33" t="s">
        <v>7</v>
      </c>
      <c r="G33" s="32">
        <v>30000</v>
      </c>
      <c r="H33" s="30">
        <f t="shared" si="6"/>
        <v>861</v>
      </c>
      <c r="I33" s="32">
        <f t="shared" si="7"/>
        <v>912</v>
      </c>
      <c r="J33" s="32">
        <f t="shared" si="8"/>
        <v>28227</v>
      </c>
      <c r="K33" s="31">
        <v>0</v>
      </c>
      <c r="L33" s="31"/>
      <c r="M33" s="30"/>
      <c r="N33" s="30">
        <v>200</v>
      </c>
      <c r="O33" s="30"/>
      <c r="P33" s="30">
        <f>25</f>
        <v>25</v>
      </c>
      <c r="Q33" s="30">
        <f t="shared" si="9"/>
        <v>1998</v>
      </c>
      <c r="R33" s="30">
        <f t="shared" si="10"/>
        <v>28002</v>
      </c>
    </row>
    <row r="34" spans="1:18" ht="37.5" customHeight="1" thickBot="1" x14ac:dyDescent="0.45">
      <c r="A34" s="36">
        <v>18</v>
      </c>
      <c r="B34" s="35">
        <v>44206</v>
      </c>
      <c r="C34" s="34" t="s">
        <v>15</v>
      </c>
      <c r="D34" s="33" t="s">
        <v>53</v>
      </c>
      <c r="E34" s="33" t="s">
        <v>31</v>
      </c>
      <c r="F34" s="33" t="s">
        <v>7</v>
      </c>
      <c r="G34" s="32">
        <v>30000</v>
      </c>
      <c r="H34" s="30">
        <f t="shared" si="6"/>
        <v>861</v>
      </c>
      <c r="I34" s="32">
        <f t="shared" si="7"/>
        <v>912</v>
      </c>
      <c r="J34" s="32">
        <f t="shared" si="8"/>
        <v>28227</v>
      </c>
      <c r="K34" s="31">
        <v>0</v>
      </c>
      <c r="L34" s="31"/>
      <c r="M34" s="30"/>
      <c r="N34" s="30">
        <v>200</v>
      </c>
      <c r="O34" s="30"/>
      <c r="P34" s="30">
        <v>25</v>
      </c>
      <c r="Q34" s="30">
        <f t="shared" si="9"/>
        <v>1998</v>
      </c>
      <c r="R34" s="30">
        <f t="shared" si="10"/>
        <v>28002</v>
      </c>
    </row>
    <row r="35" spans="1:18" ht="37.5" customHeight="1" thickBot="1" x14ac:dyDescent="0.45">
      <c r="A35" s="36">
        <v>19</v>
      </c>
      <c r="B35" s="35">
        <v>44206</v>
      </c>
      <c r="C35" s="34" t="s">
        <v>10</v>
      </c>
      <c r="D35" s="33" t="s">
        <v>52</v>
      </c>
      <c r="E35" s="33" t="s">
        <v>18</v>
      </c>
      <c r="F35" s="33" t="s">
        <v>7</v>
      </c>
      <c r="G35" s="32">
        <v>30000</v>
      </c>
      <c r="H35" s="30">
        <f t="shared" si="6"/>
        <v>861</v>
      </c>
      <c r="I35" s="32">
        <f t="shared" si="7"/>
        <v>912</v>
      </c>
      <c r="J35" s="32">
        <f t="shared" si="8"/>
        <v>28227</v>
      </c>
      <c r="K35" s="31">
        <v>0</v>
      </c>
      <c r="L35" s="31"/>
      <c r="M35" s="30"/>
      <c r="N35" s="30">
        <v>200</v>
      </c>
      <c r="O35" s="30"/>
      <c r="P35" s="30">
        <f>25</f>
        <v>25</v>
      </c>
      <c r="Q35" s="30">
        <f t="shared" si="9"/>
        <v>1998</v>
      </c>
      <c r="R35" s="30">
        <f t="shared" si="10"/>
        <v>28002</v>
      </c>
    </row>
    <row r="36" spans="1:18" ht="37.5" customHeight="1" thickBot="1" x14ac:dyDescent="0.45">
      <c r="A36" s="36">
        <v>20</v>
      </c>
      <c r="B36" s="35">
        <v>44206</v>
      </c>
      <c r="C36" s="34" t="s">
        <v>10</v>
      </c>
      <c r="D36" s="33" t="s">
        <v>51</v>
      </c>
      <c r="E36" s="33" t="s">
        <v>18</v>
      </c>
      <c r="F36" s="33" t="s">
        <v>7</v>
      </c>
      <c r="G36" s="32">
        <v>30000</v>
      </c>
      <c r="H36" s="30">
        <f t="shared" si="6"/>
        <v>861</v>
      </c>
      <c r="I36" s="32">
        <f t="shared" si="7"/>
        <v>912</v>
      </c>
      <c r="J36" s="32">
        <f t="shared" si="8"/>
        <v>28227</v>
      </c>
      <c r="K36" s="31">
        <v>0</v>
      </c>
      <c r="L36" s="31"/>
      <c r="M36" s="30"/>
      <c r="N36" s="30">
        <v>200</v>
      </c>
      <c r="O36" s="30"/>
      <c r="P36" s="30">
        <v>25</v>
      </c>
      <c r="Q36" s="30">
        <f t="shared" si="9"/>
        <v>1998</v>
      </c>
      <c r="R36" s="30">
        <f t="shared" si="10"/>
        <v>28002</v>
      </c>
    </row>
    <row r="37" spans="1:18" ht="37.5" customHeight="1" thickBot="1" x14ac:dyDescent="0.45">
      <c r="A37" s="36">
        <v>21</v>
      </c>
      <c r="B37" s="35" t="s">
        <v>50</v>
      </c>
      <c r="C37" s="34" t="s">
        <v>15</v>
      </c>
      <c r="D37" s="33" t="s">
        <v>49</v>
      </c>
      <c r="E37" s="33" t="s">
        <v>35</v>
      </c>
      <c r="F37" s="33" t="s">
        <v>7</v>
      </c>
      <c r="G37" s="32">
        <v>30000</v>
      </c>
      <c r="H37" s="30">
        <f t="shared" si="6"/>
        <v>861</v>
      </c>
      <c r="I37" s="32">
        <f t="shared" si="7"/>
        <v>912</v>
      </c>
      <c r="J37" s="32">
        <f t="shared" si="8"/>
        <v>28227</v>
      </c>
      <c r="K37" s="31">
        <v>0</v>
      </c>
      <c r="L37" s="31"/>
      <c r="M37" s="30"/>
      <c r="N37" s="30">
        <v>200</v>
      </c>
      <c r="O37" s="30"/>
      <c r="P37" s="30">
        <f>25</f>
        <v>25</v>
      </c>
      <c r="Q37" s="30">
        <f t="shared" si="9"/>
        <v>1998</v>
      </c>
      <c r="R37" s="30">
        <f t="shared" si="10"/>
        <v>28002</v>
      </c>
    </row>
    <row r="38" spans="1:18" ht="37.5" customHeight="1" thickBot="1" x14ac:dyDescent="0.45">
      <c r="A38" s="36">
        <v>22</v>
      </c>
      <c r="B38" s="35">
        <v>44872</v>
      </c>
      <c r="C38" s="34" t="s">
        <v>15</v>
      </c>
      <c r="D38" s="33" t="s">
        <v>48</v>
      </c>
      <c r="E38" s="33" t="s">
        <v>18</v>
      </c>
      <c r="F38" s="33" t="s">
        <v>7</v>
      </c>
      <c r="G38" s="32">
        <v>30000</v>
      </c>
      <c r="H38" s="30">
        <f t="shared" si="6"/>
        <v>861</v>
      </c>
      <c r="I38" s="32">
        <f t="shared" si="7"/>
        <v>912</v>
      </c>
      <c r="J38" s="32">
        <f t="shared" si="8"/>
        <v>28227</v>
      </c>
      <c r="K38" s="31">
        <v>0</v>
      </c>
      <c r="L38" s="31"/>
      <c r="M38" s="30"/>
      <c r="N38" s="30">
        <v>200</v>
      </c>
      <c r="O38" s="30"/>
      <c r="P38" s="30">
        <v>25</v>
      </c>
      <c r="Q38" s="30">
        <f t="shared" si="9"/>
        <v>1998</v>
      </c>
      <c r="R38" s="30">
        <f t="shared" si="10"/>
        <v>28002</v>
      </c>
    </row>
    <row r="39" spans="1:18" ht="37.5" customHeight="1" thickBot="1" x14ac:dyDescent="0.45">
      <c r="A39" s="36">
        <v>23</v>
      </c>
      <c r="B39" s="35">
        <v>44565</v>
      </c>
      <c r="C39" s="34" t="s">
        <v>15</v>
      </c>
      <c r="D39" s="33" t="s">
        <v>47</v>
      </c>
      <c r="E39" s="33" t="s">
        <v>35</v>
      </c>
      <c r="F39" s="33" t="s">
        <v>7</v>
      </c>
      <c r="G39" s="32">
        <v>30000</v>
      </c>
      <c r="H39" s="30">
        <f t="shared" si="6"/>
        <v>861</v>
      </c>
      <c r="I39" s="32">
        <f t="shared" si="7"/>
        <v>912</v>
      </c>
      <c r="J39" s="32">
        <f t="shared" si="8"/>
        <v>28227</v>
      </c>
      <c r="K39" s="31">
        <v>0</v>
      </c>
      <c r="L39" s="31"/>
      <c r="M39" s="30"/>
      <c r="N39" s="30"/>
      <c r="O39" s="30"/>
      <c r="P39" s="30">
        <v>25</v>
      </c>
      <c r="Q39" s="30">
        <f t="shared" si="9"/>
        <v>1798</v>
      </c>
      <c r="R39" s="30">
        <f t="shared" si="10"/>
        <v>28202</v>
      </c>
    </row>
    <row r="40" spans="1:18" ht="37.5" customHeight="1" thickBot="1" x14ac:dyDescent="0.45">
      <c r="A40" s="36">
        <v>24</v>
      </c>
      <c r="B40" s="35">
        <v>44931</v>
      </c>
      <c r="C40" s="34" t="s">
        <v>15</v>
      </c>
      <c r="D40" s="33" t="s">
        <v>46</v>
      </c>
      <c r="E40" s="33" t="s">
        <v>35</v>
      </c>
      <c r="F40" s="33" t="s">
        <v>7</v>
      </c>
      <c r="G40" s="32">
        <v>30000</v>
      </c>
      <c r="H40" s="30">
        <f t="shared" si="6"/>
        <v>861</v>
      </c>
      <c r="I40" s="32">
        <f t="shared" si="7"/>
        <v>912</v>
      </c>
      <c r="J40" s="32">
        <f t="shared" si="8"/>
        <v>28227</v>
      </c>
      <c r="K40" s="31">
        <v>0</v>
      </c>
      <c r="L40" s="31"/>
      <c r="M40" s="30"/>
      <c r="N40" s="30"/>
      <c r="O40" s="30"/>
      <c r="P40" s="30">
        <v>25</v>
      </c>
      <c r="Q40" s="30">
        <f t="shared" si="9"/>
        <v>1798</v>
      </c>
      <c r="R40" s="30">
        <f t="shared" si="10"/>
        <v>28202</v>
      </c>
    </row>
    <row r="41" spans="1:18" ht="37.5" customHeight="1" thickBot="1" x14ac:dyDescent="0.45">
      <c r="A41" s="36">
        <v>25</v>
      </c>
      <c r="B41" s="35">
        <v>44931</v>
      </c>
      <c r="C41" s="34" t="s">
        <v>10</v>
      </c>
      <c r="D41" s="33" t="s">
        <v>45</v>
      </c>
      <c r="E41" s="33" t="s">
        <v>18</v>
      </c>
      <c r="F41" s="33" t="s">
        <v>7</v>
      </c>
      <c r="G41" s="32">
        <v>30000</v>
      </c>
      <c r="H41" s="30">
        <f t="shared" si="6"/>
        <v>861</v>
      </c>
      <c r="I41" s="32">
        <f t="shared" si="7"/>
        <v>912</v>
      </c>
      <c r="J41" s="32">
        <f t="shared" si="8"/>
        <v>28227</v>
      </c>
      <c r="K41" s="31">
        <v>0</v>
      </c>
      <c r="L41" s="31"/>
      <c r="M41" s="30"/>
      <c r="N41" s="30">
        <v>200</v>
      </c>
      <c r="O41" s="30"/>
      <c r="P41" s="30">
        <f>25</f>
        <v>25</v>
      </c>
      <c r="Q41" s="30">
        <f t="shared" si="9"/>
        <v>1998</v>
      </c>
      <c r="R41" s="30">
        <f t="shared" si="10"/>
        <v>28002</v>
      </c>
    </row>
    <row r="42" spans="1:18" ht="37.5" customHeight="1" thickBot="1" x14ac:dyDescent="0.45">
      <c r="A42" s="36">
        <v>26</v>
      </c>
      <c r="B42" s="35">
        <v>44937</v>
      </c>
      <c r="C42" s="34" t="s">
        <v>10</v>
      </c>
      <c r="D42" s="33" t="s">
        <v>44</v>
      </c>
      <c r="E42" s="33" t="s">
        <v>43</v>
      </c>
      <c r="F42" s="33" t="s">
        <v>7</v>
      </c>
      <c r="G42" s="32">
        <v>45000</v>
      </c>
      <c r="H42" s="30">
        <f t="shared" si="6"/>
        <v>1291.5</v>
      </c>
      <c r="I42" s="32">
        <f t="shared" si="7"/>
        <v>1368</v>
      </c>
      <c r="J42" s="32">
        <f t="shared" si="8"/>
        <v>42340.5</v>
      </c>
      <c r="K42" s="31">
        <v>1148.33</v>
      </c>
      <c r="L42" s="31"/>
      <c r="M42" s="30"/>
      <c r="N42" s="30">
        <v>200</v>
      </c>
      <c r="O42" s="30"/>
      <c r="P42" s="30">
        <v>25</v>
      </c>
      <c r="Q42" s="30">
        <f t="shared" si="9"/>
        <v>4032.83</v>
      </c>
      <c r="R42" s="30">
        <f t="shared" si="10"/>
        <v>40967.17</v>
      </c>
    </row>
    <row r="43" spans="1:18" ht="37.5" customHeight="1" thickBot="1" x14ac:dyDescent="0.45">
      <c r="A43" s="36">
        <v>27</v>
      </c>
      <c r="B43" s="35">
        <v>44938</v>
      </c>
      <c r="C43" s="34" t="s">
        <v>15</v>
      </c>
      <c r="D43" s="33" t="s">
        <v>42</v>
      </c>
      <c r="E43" s="33" t="s">
        <v>41</v>
      </c>
      <c r="F43" s="33" t="s">
        <v>7</v>
      </c>
      <c r="G43" s="32">
        <v>45000</v>
      </c>
      <c r="H43" s="30">
        <f t="shared" si="6"/>
        <v>1291.5</v>
      </c>
      <c r="I43" s="32">
        <f t="shared" si="7"/>
        <v>1368</v>
      </c>
      <c r="J43" s="32">
        <f t="shared" si="8"/>
        <v>42340.5</v>
      </c>
      <c r="K43" s="31">
        <v>1148.33</v>
      </c>
      <c r="L43" s="31"/>
      <c r="M43" s="30"/>
      <c r="N43" s="30">
        <v>200</v>
      </c>
      <c r="O43" s="30"/>
      <c r="P43" s="30">
        <v>25</v>
      </c>
      <c r="Q43" s="30">
        <f t="shared" si="9"/>
        <v>4032.83</v>
      </c>
      <c r="R43" s="30">
        <f t="shared" si="10"/>
        <v>40967.17</v>
      </c>
    </row>
    <row r="44" spans="1:18" ht="37.5" customHeight="1" thickBot="1" x14ac:dyDescent="0.45">
      <c r="A44" s="36">
        <v>28</v>
      </c>
      <c r="B44" s="35">
        <v>45658</v>
      </c>
      <c r="C44" s="34" t="s">
        <v>15</v>
      </c>
      <c r="D44" s="33" t="s">
        <v>40</v>
      </c>
      <c r="E44" s="33" t="s">
        <v>39</v>
      </c>
      <c r="F44" s="33" t="s">
        <v>7</v>
      </c>
      <c r="G44" s="32">
        <v>30000</v>
      </c>
      <c r="H44" s="30">
        <f t="shared" si="6"/>
        <v>861</v>
      </c>
      <c r="I44" s="32">
        <f t="shared" si="7"/>
        <v>912</v>
      </c>
      <c r="J44" s="32">
        <f t="shared" si="8"/>
        <v>28227</v>
      </c>
      <c r="K44" s="31">
        <v>0</v>
      </c>
      <c r="L44" s="31"/>
      <c r="M44" s="30"/>
      <c r="N44" s="30">
        <v>200</v>
      </c>
      <c r="O44" s="30"/>
      <c r="P44" s="30">
        <v>25</v>
      </c>
      <c r="Q44" s="30">
        <f t="shared" si="9"/>
        <v>1998</v>
      </c>
      <c r="R44" s="30">
        <f t="shared" si="10"/>
        <v>28002</v>
      </c>
    </row>
    <row r="45" spans="1:18" ht="37.5" customHeight="1" thickBot="1" x14ac:dyDescent="0.45">
      <c r="A45" s="36">
        <v>29</v>
      </c>
      <c r="B45" s="35">
        <v>45658</v>
      </c>
      <c r="C45" s="34" t="s">
        <v>15</v>
      </c>
      <c r="D45" s="33" t="s">
        <v>38</v>
      </c>
      <c r="E45" s="33" t="s">
        <v>37</v>
      </c>
      <c r="F45" s="33" t="s">
        <v>7</v>
      </c>
      <c r="G45" s="32">
        <v>45000</v>
      </c>
      <c r="H45" s="30">
        <f t="shared" si="6"/>
        <v>1291.5</v>
      </c>
      <c r="I45" s="32">
        <f t="shared" si="7"/>
        <v>1368</v>
      </c>
      <c r="J45" s="32">
        <f t="shared" si="8"/>
        <v>42340.5</v>
      </c>
      <c r="K45" s="31">
        <v>1148.33</v>
      </c>
      <c r="L45" s="31"/>
      <c r="M45" s="30"/>
      <c r="N45" s="30">
        <v>200</v>
      </c>
      <c r="O45" s="30"/>
      <c r="P45" s="30">
        <v>25</v>
      </c>
      <c r="Q45" s="30">
        <f t="shared" si="9"/>
        <v>4032.83</v>
      </c>
      <c r="R45" s="30">
        <f t="shared" si="10"/>
        <v>40967.17</v>
      </c>
    </row>
    <row r="46" spans="1:18" ht="37.5" customHeight="1" thickBot="1" x14ac:dyDescent="0.45">
      <c r="A46" s="36">
        <v>30</v>
      </c>
      <c r="B46" s="35">
        <v>45658</v>
      </c>
      <c r="C46" s="34" t="s">
        <v>15</v>
      </c>
      <c r="D46" s="33" t="s">
        <v>36</v>
      </c>
      <c r="E46" s="33" t="s">
        <v>35</v>
      </c>
      <c r="F46" s="33" t="s">
        <v>7</v>
      </c>
      <c r="G46" s="32">
        <v>30000</v>
      </c>
      <c r="H46" s="30">
        <f t="shared" si="6"/>
        <v>861</v>
      </c>
      <c r="I46" s="32">
        <f t="shared" si="7"/>
        <v>912</v>
      </c>
      <c r="J46" s="32">
        <f t="shared" si="8"/>
        <v>28227</v>
      </c>
      <c r="K46" s="31">
        <v>0</v>
      </c>
      <c r="L46" s="31"/>
      <c r="M46" s="30"/>
      <c r="N46" s="30">
        <v>200</v>
      </c>
      <c r="O46" s="30"/>
      <c r="P46" s="30">
        <v>25</v>
      </c>
      <c r="Q46" s="30">
        <f t="shared" si="9"/>
        <v>1998</v>
      </c>
      <c r="R46" s="30">
        <f t="shared" si="10"/>
        <v>28002</v>
      </c>
    </row>
    <row r="47" spans="1:18" ht="37.5" customHeight="1" thickBot="1" x14ac:dyDescent="0.45">
      <c r="A47" s="36">
        <v>31</v>
      </c>
      <c r="B47" s="35">
        <v>45659</v>
      </c>
      <c r="C47" s="34" t="s">
        <v>10</v>
      </c>
      <c r="D47" s="33" t="s">
        <v>34</v>
      </c>
      <c r="E47" s="33" t="s">
        <v>33</v>
      </c>
      <c r="F47" s="33" t="s">
        <v>7</v>
      </c>
      <c r="G47" s="32">
        <v>30000</v>
      </c>
      <c r="H47" s="30">
        <f t="shared" si="6"/>
        <v>861</v>
      </c>
      <c r="I47" s="32">
        <f t="shared" si="7"/>
        <v>912</v>
      </c>
      <c r="J47" s="32">
        <f t="shared" si="8"/>
        <v>28227</v>
      </c>
      <c r="K47" s="31">
        <v>0</v>
      </c>
      <c r="L47" s="31"/>
      <c r="M47" s="30"/>
      <c r="N47" s="30">
        <v>200</v>
      </c>
      <c r="O47" s="30"/>
      <c r="P47" s="30">
        <v>25</v>
      </c>
      <c r="Q47" s="30">
        <f t="shared" si="9"/>
        <v>1998</v>
      </c>
      <c r="R47" s="30">
        <f t="shared" si="10"/>
        <v>28002</v>
      </c>
    </row>
    <row r="48" spans="1:18" ht="37.5" customHeight="1" thickBot="1" x14ac:dyDescent="0.45">
      <c r="A48" s="36">
        <v>32</v>
      </c>
      <c r="B48" s="35">
        <v>45660</v>
      </c>
      <c r="C48" s="34" t="s">
        <v>15</v>
      </c>
      <c r="D48" s="33" t="str">
        <f>'[1]PROYECCION 2025 FIJOS'!D39</f>
        <v xml:space="preserve"> SANTO BRUJAN CARMONA </v>
      </c>
      <c r="E48" s="33" t="s">
        <v>31</v>
      </c>
      <c r="F48" s="33" t="s">
        <v>7</v>
      </c>
      <c r="G48" s="32">
        <v>30000</v>
      </c>
      <c r="H48" s="30">
        <f t="shared" si="6"/>
        <v>861</v>
      </c>
      <c r="I48" s="32">
        <f t="shared" si="7"/>
        <v>912</v>
      </c>
      <c r="J48" s="32">
        <f t="shared" si="8"/>
        <v>28227</v>
      </c>
      <c r="K48" s="31">
        <v>0</v>
      </c>
      <c r="L48" s="31"/>
      <c r="M48" s="30"/>
      <c r="N48" s="30"/>
      <c r="O48" s="30"/>
      <c r="P48" s="30">
        <v>25</v>
      </c>
      <c r="Q48" s="30">
        <f t="shared" si="9"/>
        <v>1798</v>
      </c>
      <c r="R48" s="30">
        <f t="shared" si="10"/>
        <v>28202</v>
      </c>
    </row>
    <row r="49" spans="1:18" ht="37.5" customHeight="1" thickBot="1" x14ac:dyDescent="0.45">
      <c r="A49" s="36">
        <v>33</v>
      </c>
      <c r="B49" s="35">
        <v>45660</v>
      </c>
      <c r="C49" s="34" t="s">
        <v>15</v>
      </c>
      <c r="D49" s="33" t="str">
        <f>'[1]PROYECCION 2025 FIJOS'!D40</f>
        <v xml:space="preserve">CRISTIAN PEREZ </v>
      </c>
      <c r="E49" s="33" t="s">
        <v>32</v>
      </c>
      <c r="F49" s="33" t="s">
        <v>7</v>
      </c>
      <c r="G49" s="32">
        <v>45000</v>
      </c>
      <c r="H49" s="30">
        <f t="shared" si="6"/>
        <v>1291.5</v>
      </c>
      <c r="I49" s="32">
        <f t="shared" si="7"/>
        <v>1368</v>
      </c>
      <c r="J49" s="32">
        <f t="shared" si="8"/>
        <v>42340.5</v>
      </c>
      <c r="K49" s="31">
        <v>1148.33</v>
      </c>
      <c r="L49" s="31"/>
      <c r="M49" s="30"/>
      <c r="N49" s="30"/>
      <c r="O49" s="30"/>
      <c r="P49" s="30">
        <v>25</v>
      </c>
      <c r="Q49" s="30">
        <f t="shared" si="9"/>
        <v>3832.83</v>
      </c>
      <c r="R49" s="30">
        <f t="shared" si="10"/>
        <v>41167.17</v>
      </c>
    </row>
    <row r="50" spans="1:18" ht="37.5" customHeight="1" thickBot="1" x14ac:dyDescent="0.45">
      <c r="A50" s="36">
        <v>34</v>
      </c>
      <c r="B50" s="35">
        <v>45660</v>
      </c>
      <c r="C50" s="34" t="s">
        <v>15</v>
      </c>
      <c r="D50" s="33" t="str">
        <f>'[1]PROYECCION 2025 FIJOS'!D41</f>
        <v xml:space="preserve"> FRANCISCO SALAS </v>
      </c>
      <c r="E50" s="33" t="s">
        <v>31</v>
      </c>
      <c r="F50" s="33" t="s">
        <v>7</v>
      </c>
      <c r="G50" s="32">
        <v>30000</v>
      </c>
      <c r="H50" s="30">
        <f t="shared" si="6"/>
        <v>861</v>
      </c>
      <c r="I50" s="32">
        <f t="shared" si="7"/>
        <v>912</v>
      </c>
      <c r="J50" s="32">
        <f t="shared" si="8"/>
        <v>28227</v>
      </c>
      <c r="K50" s="31">
        <v>0</v>
      </c>
      <c r="L50" s="31"/>
      <c r="M50" s="30"/>
      <c r="N50" s="30"/>
      <c r="O50" s="30"/>
      <c r="P50" s="30">
        <v>25</v>
      </c>
      <c r="Q50" s="30">
        <f t="shared" si="9"/>
        <v>1798</v>
      </c>
      <c r="R50" s="30">
        <f t="shared" si="10"/>
        <v>28202</v>
      </c>
    </row>
    <row r="51" spans="1:18" ht="37.5" customHeight="1" thickBot="1" x14ac:dyDescent="0.45">
      <c r="A51" s="36">
        <v>35</v>
      </c>
      <c r="B51" s="35">
        <v>45660</v>
      </c>
      <c r="C51" s="34" t="s">
        <v>15</v>
      </c>
      <c r="D51" s="33" t="str">
        <f>'[1]PROYECCION 2025 FIJOS'!D42</f>
        <v xml:space="preserve"> DANNY MAURICIO MELO A. </v>
      </c>
      <c r="E51" s="33" t="s">
        <v>31</v>
      </c>
      <c r="F51" s="33" t="s">
        <v>7</v>
      </c>
      <c r="G51" s="32">
        <v>30000</v>
      </c>
      <c r="H51" s="30">
        <f t="shared" si="6"/>
        <v>861</v>
      </c>
      <c r="I51" s="32">
        <f t="shared" si="7"/>
        <v>912</v>
      </c>
      <c r="J51" s="32">
        <f t="shared" si="8"/>
        <v>28227</v>
      </c>
      <c r="K51" s="31">
        <v>0</v>
      </c>
      <c r="L51" s="31"/>
      <c r="M51" s="30"/>
      <c r="N51" s="30"/>
      <c r="O51" s="30"/>
      <c r="P51" s="30">
        <v>25</v>
      </c>
      <c r="Q51" s="30">
        <f t="shared" si="9"/>
        <v>1798</v>
      </c>
      <c r="R51" s="30">
        <f t="shared" si="10"/>
        <v>28202</v>
      </c>
    </row>
    <row r="52" spans="1:18" ht="37.5" customHeight="1" thickBot="1" x14ac:dyDescent="0.45">
      <c r="A52" s="36">
        <v>36</v>
      </c>
      <c r="B52" s="35">
        <v>45660</v>
      </c>
      <c r="C52" s="34" t="s">
        <v>10</v>
      </c>
      <c r="D52" s="33" t="s">
        <v>30</v>
      </c>
      <c r="E52" s="33" t="s">
        <v>18</v>
      </c>
      <c r="F52" s="33" t="s">
        <v>7</v>
      </c>
      <c r="G52" s="32">
        <v>30000</v>
      </c>
      <c r="H52" s="30">
        <f t="shared" si="6"/>
        <v>861</v>
      </c>
      <c r="I52" s="32">
        <f t="shared" si="7"/>
        <v>912</v>
      </c>
      <c r="J52" s="32">
        <f t="shared" si="8"/>
        <v>28227</v>
      </c>
      <c r="K52" s="31">
        <v>0</v>
      </c>
      <c r="L52" s="31"/>
      <c r="M52" s="30"/>
      <c r="N52" s="30">
        <v>200</v>
      </c>
      <c r="O52" s="30"/>
      <c r="P52" s="30">
        <v>25</v>
      </c>
      <c r="Q52" s="30">
        <f t="shared" si="9"/>
        <v>1998</v>
      </c>
      <c r="R52" s="30">
        <f t="shared" si="10"/>
        <v>28002</v>
      </c>
    </row>
    <row r="53" spans="1:18" ht="37.5" customHeight="1" thickBot="1" x14ac:dyDescent="0.45">
      <c r="A53" s="36">
        <v>37</v>
      </c>
      <c r="B53" s="35">
        <v>45661</v>
      </c>
      <c r="C53" s="34" t="s">
        <v>15</v>
      </c>
      <c r="D53" s="33" t="str">
        <f>'[1]PROYECCION 2025 FIJOS'!D44</f>
        <v xml:space="preserve">  JULIO ANT. SEVERINO </v>
      </c>
      <c r="E53" s="33" t="s">
        <v>29</v>
      </c>
      <c r="F53" s="33" t="s">
        <v>7</v>
      </c>
      <c r="G53" s="32">
        <v>30000</v>
      </c>
      <c r="H53" s="30">
        <f t="shared" si="6"/>
        <v>861</v>
      </c>
      <c r="I53" s="32">
        <f t="shared" si="7"/>
        <v>912</v>
      </c>
      <c r="J53" s="32">
        <f t="shared" si="8"/>
        <v>28227</v>
      </c>
      <c r="K53" s="31">
        <v>0</v>
      </c>
      <c r="L53" s="31"/>
      <c r="M53" s="30"/>
      <c r="N53" s="30">
        <v>200</v>
      </c>
      <c r="O53" s="30"/>
      <c r="P53" s="30">
        <v>25</v>
      </c>
      <c r="Q53" s="30">
        <f t="shared" si="9"/>
        <v>1998</v>
      </c>
      <c r="R53" s="30">
        <f t="shared" si="10"/>
        <v>28002</v>
      </c>
    </row>
    <row r="54" spans="1:18" ht="37.5" customHeight="1" thickBot="1" x14ac:dyDescent="0.45">
      <c r="A54" s="36">
        <v>38</v>
      </c>
      <c r="B54" s="35">
        <v>45661</v>
      </c>
      <c r="C54" s="34" t="s">
        <v>15</v>
      </c>
      <c r="D54" s="33" t="s">
        <v>28</v>
      </c>
      <c r="E54" s="33" t="s">
        <v>27</v>
      </c>
      <c r="F54" s="33" t="s">
        <v>7</v>
      </c>
      <c r="G54" s="32">
        <v>40000</v>
      </c>
      <c r="H54" s="30">
        <f t="shared" si="6"/>
        <v>1148</v>
      </c>
      <c r="I54" s="32">
        <f t="shared" si="7"/>
        <v>1216</v>
      </c>
      <c r="J54" s="32">
        <f t="shared" si="8"/>
        <v>37636</v>
      </c>
      <c r="K54" s="31">
        <v>442.65</v>
      </c>
      <c r="L54" s="31"/>
      <c r="M54" s="30"/>
      <c r="N54" s="30">
        <v>200</v>
      </c>
      <c r="O54" s="30"/>
      <c r="P54" s="30">
        <v>25</v>
      </c>
      <c r="Q54" s="30">
        <f t="shared" si="9"/>
        <v>3031.65</v>
      </c>
      <c r="R54" s="30">
        <f t="shared" si="10"/>
        <v>36968.35</v>
      </c>
    </row>
    <row r="55" spans="1:18" ht="37.5" customHeight="1" thickBot="1" x14ac:dyDescent="0.45">
      <c r="A55" s="36">
        <v>39</v>
      </c>
      <c r="B55" s="35">
        <v>45661</v>
      </c>
      <c r="C55" s="34" t="s">
        <v>15</v>
      </c>
      <c r="D55" s="33" t="s">
        <v>26</v>
      </c>
      <c r="E55" s="33" t="s">
        <v>25</v>
      </c>
      <c r="F55" s="33" t="s">
        <v>7</v>
      </c>
      <c r="G55" s="32">
        <v>35000</v>
      </c>
      <c r="H55" s="30">
        <f t="shared" si="6"/>
        <v>1004.5</v>
      </c>
      <c r="I55" s="32">
        <f t="shared" si="7"/>
        <v>1064</v>
      </c>
      <c r="J55" s="32">
        <f t="shared" si="8"/>
        <v>32931.5</v>
      </c>
      <c r="K55" s="31">
        <v>0</v>
      </c>
      <c r="L55" s="31"/>
      <c r="M55" s="30"/>
      <c r="N55" s="30"/>
      <c r="O55" s="30"/>
      <c r="P55" s="30">
        <v>25</v>
      </c>
      <c r="Q55" s="30">
        <f t="shared" si="9"/>
        <v>2093.5</v>
      </c>
      <c r="R55" s="30">
        <f t="shared" si="10"/>
        <v>32906.5</v>
      </c>
    </row>
    <row r="56" spans="1:18" ht="37.5" customHeight="1" thickBot="1" x14ac:dyDescent="0.45">
      <c r="A56" s="36">
        <v>40</v>
      </c>
      <c r="B56" s="35">
        <v>45661</v>
      </c>
      <c r="C56" s="34" t="s">
        <v>10</v>
      </c>
      <c r="D56" s="33" t="s">
        <v>24</v>
      </c>
      <c r="E56" s="33" t="s">
        <v>23</v>
      </c>
      <c r="F56" s="33" t="s">
        <v>7</v>
      </c>
      <c r="G56" s="32">
        <v>40000</v>
      </c>
      <c r="H56" s="30">
        <f t="shared" si="6"/>
        <v>1148</v>
      </c>
      <c r="I56" s="32">
        <f t="shared" si="7"/>
        <v>1216</v>
      </c>
      <c r="J56" s="32">
        <f t="shared" si="8"/>
        <v>37636</v>
      </c>
      <c r="K56" s="31">
        <v>442.65</v>
      </c>
      <c r="L56" s="31"/>
      <c r="M56" s="30"/>
      <c r="N56" s="30">
        <v>200</v>
      </c>
      <c r="O56" s="30"/>
      <c r="P56" s="30">
        <v>25</v>
      </c>
      <c r="Q56" s="30">
        <f t="shared" si="9"/>
        <v>3031.65</v>
      </c>
      <c r="R56" s="30">
        <f t="shared" si="10"/>
        <v>36968.35</v>
      </c>
    </row>
    <row r="57" spans="1:18" ht="37.5" customHeight="1" thickBot="1" x14ac:dyDescent="0.45">
      <c r="A57" s="36">
        <v>41</v>
      </c>
      <c r="B57" s="35">
        <v>45661</v>
      </c>
      <c r="C57" s="34" t="s">
        <v>10</v>
      </c>
      <c r="D57" s="33" t="s">
        <v>22</v>
      </c>
      <c r="E57" s="33" t="s">
        <v>18</v>
      </c>
      <c r="F57" s="33" t="s">
        <v>7</v>
      </c>
      <c r="G57" s="32">
        <v>30000</v>
      </c>
      <c r="H57" s="30">
        <f t="shared" si="6"/>
        <v>861</v>
      </c>
      <c r="I57" s="32">
        <f t="shared" si="7"/>
        <v>912</v>
      </c>
      <c r="J57" s="32">
        <f t="shared" si="8"/>
        <v>28227</v>
      </c>
      <c r="K57" s="31">
        <v>0</v>
      </c>
      <c r="L57" s="31"/>
      <c r="M57" s="30"/>
      <c r="N57" s="30">
        <v>200</v>
      </c>
      <c r="O57" s="30"/>
      <c r="P57" s="30">
        <v>25</v>
      </c>
      <c r="Q57" s="30">
        <f t="shared" si="9"/>
        <v>1998</v>
      </c>
      <c r="R57" s="30">
        <f t="shared" si="10"/>
        <v>28002</v>
      </c>
    </row>
    <row r="58" spans="1:18" ht="37.5" customHeight="1" thickBot="1" x14ac:dyDescent="0.45">
      <c r="A58" s="36">
        <v>42</v>
      </c>
      <c r="B58" s="35">
        <v>45662</v>
      </c>
      <c r="C58" s="34" t="s">
        <v>15</v>
      </c>
      <c r="D58" s="33" t="s">
        <v>21</v>
      </c>
      <c r="E58" s="33" t="s">
        <v>20</v>
      </c>
      <c r="F58" s="33" t="s">
        <v>7</v>
      </c>
      <c r="G58" s="32">
        <v>30000</v>
      </c>
      <c r="H58" s="30">
        <f t="shared" si="6"/>
        <v>861</v>
      </c>
      <c r="I58" s="32">
        <f t="shared" si="7"/>
        <v>912</v>
      </c>
      <c r="J58" s="32">
        <f t="shared" si="8"/>
        <v>28227</v>
      </c>
      <c r="K58" s="31">
        <v>0</v>
      </c>
      <c r="L58" s="31"/>
      <c r="M58" s="30"/>
      <c r="N58" s="30">
        <v>200</v>
      </c>
      <c r="O58" s="30"/>
      <c r="P58" s="30">
        <v>25</v>
      </c>
      <c r="Q58" s="30">
        <f t="shared" si="9"/>
        <v>1998</v>
      </c>
      <c r="R58" s="30">
        <f t="shared" si="10"/>
        <v>28002</v>
      </c>
    </row>
    <row r="59" spans="1:18" ht="37.5" customHeight="1" thickBot="1" x14ac:dyDescent="0.45">
      <c r="A59" s="36">
        <v>43</v>
      </c>
      <c r="B59" s="35">
        <v>45662</v>
      </c>
      <c r="C59" s="34" t="s">
        <v>10</v>
      </c>
      <c r="D59" s="33" t="s">
        <v>19</v>
      </c>
      <c r="E59" s="33" t="s">
        <v>18</v>
      </c>
      <c r="F59" s="33" t="s">
        <v>7</v>
      </c>
      <c r="G59" s="32">
        <v>30000</v>
      </c>
      <c r="H59" s="30">
        <f t="shared" si="6"/>
        <v>861</v>
      </c>
      <c r="I59" s="32">
        <f t="shared" si="7"/>
        <v>912</v>
      </c>
      <c r="J59" s="32">
        <f t="shared" si="8"/>
        <v>28227</v>
      </c>
      <c r="K59" s="31">
        <v>0</v>
      </c>
      <c r="L59" s="31"/>
      <c r="M59" s="30"/>
      <c r="N59" s="30">
        <v>200</v>
      </c>
      <c r="O59" s="30"/>
      <c r="P59" s="30">
        <v>25</v>
      </c>
      <c r="Q59" s="30">
        <f t="shared" si="9"/>
        <v>1998</v>
      </c>
      <c r="R59" s="30">
        <f t="shared" si="10"/>
        <v>28002</v>
      </c>
    </row>
    <row r="60" spans="1:18" ht="37.5" customHeight="1" thickBot="1" x14ac:dyDescent="0.45">
      <c r="A60" s="36">
        <v>44</v>
      </c>
      <c r="B60" s="35">
        <v>45662</v>
      </c>
      <c r="C60" s="34" t="s">
        <v>15</v>
      </c>
      <c r="D60" s="33" t="s">
        <v>17</v>
      </c>
      <c r="E60" s="33" t="s">
        <v>16</v>
      </c>
      <c r="F60" s="33" t="s">
        <v>7</v>
      </c>
      <c r="G60" s="32">
        <v>30000</v>
      </c>
      <c r="H60" s="30">
        <f t="shared" si="6"/>
        <v>861</v>
      </c>
      <c r="I60" s="32">
        <f t="shared" si="7"/>
        <v>912</v>
      </c>
      <c r="J60" s="32">
        <f t="shared" si="8"/>
        <v>28227</v>
      </c>
      <c r="K60" s="31">
        <v>0</v>
      </c>
      <c r="L60" s="31"/>
      <c r="M60" s="30"/>
      <c r="N60" s="30">
        <v>200</v>
      </c>
      <c r="O60" s="30"/>
      <c r="P60" s="30">
        <v>25</v>
      </c>
      <c r="Q60" s="30">
        <f t="shared" si="9"/>
        <v>1998</v>
      </c>
      <c r="R60" s="30">
        <f t="shared" si="10"/>
        <v>28002</v>
      </c>
    </row>
    <row r="61" spans="1:18" ht="37.5" customHeight="1" thickBot="1" x14ac:dyDescent="0.45">
      <c r="A61" s="36">
        <v>45</v>
      </c>
      <c r="B61" s="35">
        <v>45662</v>
      </c>
      <c r="C61" s="34" t="s">
        <v>15</v>
      </c>
      <c r="D61" s="33" t="s">
        <v>14</v>
      </c>
      <c r="E61" s="33" t="s">
        <v>13</v>
      </c>
      <c r="F61" s="33" t="s">
        <v>7</v>
      </c>
      <c r="G61" s="32">
        <v>40000</v>
      </c>
      <c r="H61" s="30">
        <f t="shared" si="6"/>
        <v>1148</v>
      </c>
      <c r="I61" s="32">
        <f t="shared" si="7"/>
        <v>1216</v>
      </c>
      <c r="J61" s="32">
        <f t="shared" si="8"/>
        <v>37636</v>
      </c>
      <c r="K61" s="31">
        <v>442.65</v>
      </c>
      <c r="L61" s="31"/>
      <c r="M61" s="30"/>
      <c r="N61" s="30">
        <v>200</v>
      </c>
      <c r="O61" s="30"/>
      <c r="P61" s="30">
        <v>25</v>
      </c>
      <c r="Q61" s="30">
        <f t="shared" si="9"/>
        <v>3031.65</v>
      </c>
      <c r="R61" s="30">
        <f t="shared" si="10"/>
        <v>36968.35</v>
      </c>
    </row>
    <row r="62" spans="1:18" ht="37.5" customHeight="1" thickBot="1" x14ac:dyDescent="0.45">
      <c r="A62" s="36">
        <v>46</v>
      </c>
      <c r="B62" s="35">
        <v>45662</v>
      </c>
      <c r="C62" s="34" t="s">
        <v>10</v>
      </c>
      <c r="D62" s="33" t="s">
        <v>12</v>
      </c>
      <c r="E62" s="33" t="s">
        <v>11</v>
      </c>
      <c r="F62" s="33" t="s">
        <v>7</v>
      </c>
      <c r="G62" s="32">
        <v>35000</v>
      </c>
      <c r="H62" s="30">
        <f t="shared" si="6"/>
        <v>1004.5</v>
      </c>
      <c r="I62" s="32">
        <f t="shared" si="7"/>
        <v>1064</v>
      </c>
      <c r="J62" s="32">
        <f t="shared" si="8"/>
        <v>32931.5</v>
      </c>
      <c r="K62" s="31">
        <v>0</v>
      </c>
      <c r="L62" s="31"/>
      <c r="M62" s="30"/>
      <c r="N62" s="30">
        <v>200</v>
      </c>
      <c r="O62" s="30"/>
      <c r="P62" s="30">
        <v>25</v>
      </c>
      <c r="Q62" s="30">
        <f t="shared" si="9"/>
        <v>2293.5</v>
      </c>
      <c r="R62" s="30">
        <f t="shared" si="10"/>
        <v>32706.5</v>
      </c>
    </row>
    <row r="63" spans="1:18" ht="37.5" customHeight="1" thickBot="1" x14ac:dyDescent="0.45">
      <c r="A63" s="36">
        <v>47</v>
      </c>
      <c r="B63" s="35">
        <v>45662</v>
      </c>
      <c r="C63" s="34" t="s">
        <v>10</v>
      </c>
      <c r="D63" s="33" t="s">
        <v>9</v>
      </c>
      <c r="E63" s="33" t="s">
        <v>8</v>
      </c>
      <c r="F63" s="33" t="s">
        <v>7</v>
      </c>
      <c r="G63" s="32">
        <v>45000</v>
      </c>
      <c r="H63" s="30">
        <f t="shared" si="6"/>
        <v>1291.5</v>
      </c>
      <c r="I63" s="32">
        <f t="shared" si="7"/>
        <v>1368</v>
      </c>
      <c r="J63" s="32">
        <f t="shared" si="8"/>
        <v>42340.5</v>
      </c>
      <c r="K63" s="31">
        <v>1148.33</v>
      </c>
      <c r="L63" s="31"/>
      <c r="M63" s="30"/>
      <c r="N63" s="30">
        <v>200</v>
      </c>
      <c r="O63" s="30"/>
      <c r="P63" s="30">
        <v>25</v>
      </c>
      <c r="Q63" s="30">
        <f t="shared" si="9"/>
        <v>4032.83</v>
      </c>
      <c r="R63" s="30">
        <f t="shared" si="10"/>
        <v>40967.17</v>
      </c>
    </row>
    <row r="64" spans="1:18" ht="49.15" customHeight="1" thickBot="1" x14ac:dyDescent="0.45">
      <c r="A64" s="28"/>
      <c r="B64" s="83" t="s">
        <v>6</v>
      </c>
      <c r="C64" s="84" t="s">
        <v>5</v>
      </c>
      <c r="D64" s="84"/>
      <c r="E64" s="85"/>
      <c r="F64" s="29"/>
      <c r="G64" s="26">
        <f t="shared" ref="G64:R64" si="11">SUM(G27:G63)</f>
        <v>1300000</v>
      </c>
      <c r="H64" s="26">
        <f t="shared" si="11"/>
        <v>37310</v>
      </c>
      <c r="I64" s="26">
        <f t="shared" si="11"/>
        <v>39520</v>
      </c>
      <c r="J64" s="26">
        <f t="shared" si="11"/>
        <v>1223170</v>
      </c>
      <c r="K64" s="26">
        <f t="shared" si="11"/>
        <v>14706.909999999998</v>
      </c>
      <c r="L64" s="26">
        <f t="shared" si="11"/>
        <v>0</v>
      </c>
      <c r="M64" s="26">
        <f t="shared" si="11"/>
        <v>0</v>
      </c>
      <c r="N64" s="26">
        <f t="shared" si="11"/>
        <v>5800</v>
      </c>
      <c r="O64" s="26">
        <f t="shared" si="11"/>
        <v>0</v>
      </c>
      <c r="P64" s="26">
        <f t="shared" si="11"/>
        <v>925</v>
      </c>
      <c r="Q64" s="26">
        <f t="shared" si="11"/>
        <v>98261.909999999989</v>
      </c>
      <c r="R64" s="26">
        <f t="shared" si="11"/>
        <v>1201738.0900000001</v>
      </c>
    </row>
    <row r="65" spans="1:18" ht="37.5" customHeight="1" x14ac:dyDescent="0.25">
      <c r="A65" s="86"/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6"/>
    </row>
    <row r="66" spans="1:18" ht="37.5" customHeight="1" thickBot="1" x14ac:dyDescent="0.3">
      <c r="A66" s="87"/>
      <c r="B66" s="90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87"/>
    </row>
    <row r="67" spans="1:18" ht="49.9" customHeight="1" thickBot="1" x14ac:dyDescent="0.45">
      <c r="A67" s="28"/>
      <c r="B67" s="83" t="s">
        <v>4</v>
      </c>
      <c r="C67" s="84"/>
      <c r="D67" s="84"/>
      <c r="E67" s="85"/>
      <c r="F67" s="27"/>
      <c r="G67" s="26">
        <f t="shared" ref="G67:R67" si="12">G64+G24</f>
        <v>3125000</v>
      </c>
      <c r="H67" s="26">
        <f t="shared" si="12"/>
        <v>87778.835200000001</v>
      </c>
      <c r="I67" s="26">
        <f t="shared" si="12"/>
        <v>85378.296731199996</v>
      </c>
      <c r="J67" s="26">
        <f t="shared" si="12"/>
        <v>2951842.8680688003</v>
      </c>
      <c r="K67" s="26">
        <f t="shared" si="12"/>
        <v>331737.13999999996</v>
      </c>
      <c r="L67" s="26">
        <f t="shared" si="12"/>
        <v>0</v>
      </c>
      <c r="M67" s="26">
        <f t="shared" si="12"/>
        <v>5146.38</v>
      </c>
      <c r="N67" s="26">
        <f t="shared" si="12"/>
        <v>6800</v>
      </c>
      <c r="O67" s="26">
        <f t="shared" si="12"/>
        <v>27109.68</v>
      </c>
      <c r="P67" s="26">
        <f t="shared" si="12"/>
        <v>1175</v>
      </c>
      <c r="Q67" s="26">
        <f t="shared" si="12"/>
        <v>545125.33193119999</v>
      </c>
      <c r="R67" s="26">
        <f t="shared" si="12"/>
        <v>2579874.6680688001</v>
      </c>
    </row>
    <row r="68" spans="1:18" ht="37.5" customHeight="1" x14ac:dyDescent="0.35">
      <c r="C68" s="12"/>
      <c r="D68" s="25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24"/>
      <c r="Q68" s="12"/>
      <c r="R68" s="23"/>
    </row>
    <row r="69" spans="1:18" ht="37.5" customHeight="1" x14ac:dyDescent="0.35">
      <c r="C69" s="12"/>
      <c r="D69" s="22"/>
      <c r="E69" s="22"/>
      <c r="F69" s="22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1"/>
    </row>
    <row r="70" spans="1:18" ht="37.5" customHeight="1" x14ac:dyDescent="0.45">
      <c r="C70" s="12"/>
      <c r="D70" s="12"/>
      <c r="E70" s="12"/>
      <c r="F70" s="12"/>
      <c r="G70" s="20"/>
      <c r="H70" s="19"/>
      <c r="I70" s="12"/>
      <c r="J70" s="12"/>
      <c r="K70" s="18"/>
      <c r="L70" s="18"/>
      <c r="M70" s="18"/>
      <c r="N70" s="18"/>
      <c r="O70" s="18"/>
      <c r="P70" s="16"/>
      <c r="Q70" s="12"/>
      <c r="R70" s="17"/>
    </row>
    <row r="71" spans="1:18" ht="48" customHeight="1" x14ac:dyDescent="0.3">
      <c r="C71" s="12"/>
      <c r="D71" s="12"/>
      <c r="E71" s="14" t="s">
        <v>3</v>
      </c>
      <c r="H71" s="12"/>
      <c r="I71" s="82" t="s">
        <v>2</v>
      </c>
      <c r="J71" s="82"/>
      <c r="K71" s="82"/>
      <c r="L71" s="14"/>
      <c r="M71" s="12"/>
      <c r="N71" s="12"/>
      <c r="O71" s="12"/>
      <c r="P71" s="12"/>
      <c r="Q71" s="16"/>
      <c r="R71" s="12"/>
    </row>
    <row r="72" spans="1:18" ht="50.45" customHeight="1" x14ac:dyDescent="0.3">
      <c r="D72" s="2"/>
      <c r="E72" s="14" t="s">
        <v>1</v>
      </c>
      <c r="H72" s="15"/>
      <c r="I72" s="82" t="s">
        <v>0</v>
      </c>
      <c r="J72" s="82"/>
      <c r="K72" s="82"/>
      <c r="L72" s="14"/>
      <c r="M72" s="5"/>
      <c r="N72" s="5"/>
      <c r="O72" s="13"/>
      <c r="P72" s="12"/>
      <c r="Q72" s="12"/>
      <c r="R72" s="12"/>
    </row>
    <row r="73" spans="1:18" ht="37.5" customHeight="1" x14ac:dyDescent="0.4">
      <c r="C73" s="4"/>
      <c r="D73" s="3"/>
      <c r="E73" s="3"/>
      <c r="F73" s="3"/>
      <c r="G73" s="8"/>
    </row>
    <row r="74" spans="1:18" ht="37.5" customHeight="1" x14ac:dyDescent="0.4">
      <c r="C74" s="4"/>
      <c r="D74" s="3"/>
      <c r="E74" s="11"/>
      <c r="F74" s="11"/>
      <c r="G74" s="10"/>
    </row>
    <row r="75" spans="1:18" ht="37.5" customHeight="1" x14ac:dyDescent="0.4">
      <c r="C75" s="4"/>
      <c r="D75" s="9"/>
      <c r="E75" s="4"/>
      <c r="F75" s="4"/>
      <c r="G75" s="8"/>
    </row>
    <row r="76" spans="1:18" ht="37.5" customHeight="1" x14ac:dyDescent="0.4">
      <c r="C76" s="4"/>
      <c r="D76" s="2"/>
      <c r="E76" s="2"/>
      <c r="F76" s="2"/>
      <c r="G76" s="2"/>
      <c r="H76" s="2"/>
      <c r="I76" s="2"/>
      <c r="J76" s="2"/>
      <c r="K76" s="2"/>
      <c r="L76" s="2"/>
      <c r="M76" s="6"/>
      <c r="N76" s="6"/>
      <c r="O76" s="5"/>
    </row>
    <row r="77" spans="1:18" ht="37.5" customHeight="1" x14ac:dyDescent="0.4">
      <c r="C77" s="4"/>
      <c r="D77" s="3"/>
      <c r="E77" s="3"/>
      <c r="F77" s="3"/>
      <c r="G77" s="7"/>
      <c r="H77" s="2"/>
      <c r="I77" s="2"/>
      <c r="J77" s="2"/>
      <c r="K77" s="2"/>
      <c r="L77" s="2"/>
      <c r="M77" s="6"/>
      <c r="N77" s="6"/>
      <c r="O77" s="5"/>
    </row>
    <row r="78" spans="1:18" ht="37.5" customHeight="1" x14ac:dyDescent="0.4">
      <c r="C78" s="4"/>
      <c r="D78" s="3"/>
      <c r="E78" s="3"/>
      <c r="F78" s="3"/>
      <c r="G78" s="7"/>
      <c r="H78" s="2"/>
      <c r="I78" s="2"/>
      <c r="J78" s="2"/>
      <c r="K78" s="2"/>
      <c r="L78" s="2"/>
      <c r="M78" s="6"/>
      <c r="N78" s="6"/>
      <c r="O78" s="5"/>
    </row>
    <row r="79" spans="1:18" ht="37.5" customHeight="1" x14ac:dyDescent="0.4">
      <c r="C79" s="4"/>
      <c r="D79" s="3"/>
      <c r="E79" s="3"/>
      <c r="F79" s="3"/>
      <c r="G79" s="2"/>
    </row>
  </sheetData>
  <autoFilter ref="A12:R12" xr:uid="{9F39948D-E9A9-49CF-B972-9BAF74CA9669}"/>
  <mergeCells count="13">
    <mergeCell ref="B13:D13"/>
    <mergeCell ref="I72:K72"/>
    <mergeCell ref="B24:E24"/>
    <mergeCell ref="B64:E64"/>
    <mergeCell ref="A65:A66"/>
    <mergeCell ref="B65:R66"/>
    <mergeCell ref="B67:E67"/>
    <mergeCell ref="I71:K71"/>
    <mergeCell ref="G4:I4"/>
    <mergeCell ref="G5:I5"/>
    <mergeCell ref="G6:I6"/>
    <mergeCell ref="H11:I11"/>
    <mergeCell ref="J11:P11"/>
  </mergeCells>
  <pageMargins left="0.25" right="0.25" top="0.75" bottom="0.75" header="0.3" footer="0.3"/>
  <pageSetup paperSize="5" scale="1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MAYO 2025   </vt:lpstr>
      <vt:lpstr>'NOMINA  FIJOS MAYO 2025 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2025-06-03T19:10:20Z</cp:lastPrinted>
  <dcterms:created xsi:type="dcterms:W3CDTF">2025-05-27T20:16:41Z</dcterms:created>
  <dcterms:modified xsi:type="dcterms:W3CDTF">2025-06-03T19:11:00Z</dcterms:modified>
</cp:coreProperties>
</file>