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JUNIO 2025/"/>
    </mc:Choice>
  </mc:AlternateContent>
  <xr:revisionPtr revIDLastSave="7" documentId="8_{34FBF8EA-3B4E-44AB-82ED-0B03707A720C}" xr6:coauthVersionLast="47" xr6:coauthVersionMax="47" xr10:uidLastSave="{C44171C3-E766-49D7-B6AA-C49443D226FA}"/>
  <bookViews>
    <workbookView xWindow="-28920" yWindow="-6090" windowWidth="29040" windowHeight="15720" xr2:uid="{D08162DA-E9A2-4FEE-97C7-5229E9FC642D}"/>
  </bookViews>
  <sheets>
    <sheet name="NOM FIJO JUNIO 2025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6" i="1" l="1"/>
  <c r="O69" i="1" s="1"/>
  <c r="N66" i="1"/>
  <c r="N69" i="1" s="1"/>
  <c r="M66" i="1"/>
  <c r="M69" i="1" s="1"/>
  <c r="L66" i="1"/>
  <c r="L69" i="1" s="1"/>
  <c r="K66" i="1"/>
  <c r="K69" i="1" s="1"/>
  <c r="G66" i="1"/>
  <c r="G69" i="1" s="1"/>
  <c r="Q65" i="1"/>
  <c r="R65" i="1" s="1"/>
  <c r="J65" i="1"/>
  <c r="I65" i="1"/>
  <c r="H65" i="1"/>
  <c r="I64" i="1"/>
  <c r="H64" i="1"/>
  <c r="Q64" i="1" s="1"/>
  <c r="R64" i="1" s="1"/>
  <c r="Q63" i="1"/>
  <c r="R63" i="1" s="1"/>
  <c r="I63" i="1"/>
  <c r="H63" i="1"/>
  <c r="J63" i="1" s="1"/>
  <c r="I62" i="1"/>
  <c r="H62" i="1"/>
  <c r="Q62" i="1" s="1"/>
  <c r="R62" i="1" s="1"/>
  <c r="I61" i="1"/>
  <c r="Q61" i="1" s="1"/>
  <c r="R61" i="1" s="1"/>
  <c r="H61" i="1"/>
  <c r="Q60" i="1"/>
  <c r="R60" i="1" s="1"/>
  <c r="I60" i="1"/>
  <c r="H60" i="1"/>
  <c r="J60" i="1" s="1"/>
  <c r="I59" i="1"/>
  <c r="H59" i="1"/>
  <c r="J59" i="1" s="1"/>
  <c r="I58" i="1"/>
  <c r="J58" i="1" s="1"/>
  <c r="H58" i="1"/>
  <c r="Q58" i="1" s="1"/>
  <c r="R58" i="1" s="1"/>
  <c r="I57" i="1"/>
  <c r="H57" i="1"/>
  <c r="Q57" i="1" s="1"/>
  <c r="R57" i="1" s="1"/>
  <c r="R56" i="1"/>
  <c r="Q56" i="1"/>
  <c r="J56" i="1"/>
  <c r="I56" i="1"/>
  <c r="H56" i="1"/>
  <c r="J55" i="1"/>
  <c r="I55" i="1"/>
  <c r="H55" i="1"/>
  <c r="Q55" i="1" s="1"/>
  <c r="R55" i="1" s="1"/>
  <c r="I54" i="1"/>
  <c r="H54" i="1"/>
  <c r="J54" i="1" s="1"/>
  <c r="Q53" i="1"/>
  <c r="R53" i="1" s="1"/>
  <c r="J53" i="1"/>
  <c r="I53" i="1"/>
  <c r="H53" i="1"/>
  <c r="D53" i="1"/>
  <c r="I52" i="1"/>
  <c r="H52" i="1"/>
  <c r="J52" i="1" s="1"/>
  <c r="I51" i="1"/>
  <c r="J51" i="1" s="1"/>
  <c r="H51" i="1"/>
  <c r="Q51" i="1" s="1"/>
  <c r="R51" i="1" s="1"/>
  <c r="D51" i="1"/>
  <c r="I50" i="1"/>
  <c r="H50" i="1"/>
  <c r="Q50" i="1" s="1"/>
  <c r="R50" i="1" s="1"/>
  <c r="D50" i="1"/>
  <c r="I49" i="1"/>
  <c r="J49" i="1" s="1"/>
  <c r="H49" i="1"/>
  <c r="Q49" i="1" s="1"/>
  <c r="R49" i="1" s="1"/>
  <c r="D49" i="1"/>
  <c r="I48" i="1"/>
  <c r="H48" i="1"/>
  <c r="Q48" i="1" s="1"/>
  <c r="R48" i="1" s="1"/>
  <c r="D48" i="1"/>
  <c r="I47" i="1"/>
  <c r="J47" i="1" s="1"/>
  <c r="H47" i="1"/>
  <c r="Q47" i="1" s="1"/>
  <c r="R47" i="1" s="1"/>
  <c r="I46" i="1"/>
  <c r="H46" i="1"/>
  <c r="Q46" i="1" s="1"/>
  <c r="R46" i="1" s="1"/>
  <c r="Q45" i="1"/>
  <c r="R45" i="1" s="1"/>
  <c r="J45" i="1"/>
  <c r="I45" i="1"/>
  <c r="H45" i="1"/>
  <c r="J44" i="1"/>
  <c r="I44" i="1"/>
  <c r="H44" i="1"/>
  <c r="Q44" i="1" s="1"/>
  <c r="R44" i="1" s="1"/>
  <c r="I43" i="1"/>
  <c r="H43" i="1"/>
  <c r="Q43" i="1" s="1"/>
  <c r="R43" i="1" s="1"/>
  <c r="J42" i="1"/>
  <c r="I42" i="1"/>
  <c r="H42" i="1"/>
  <c r="Q42" i="1" s="1"/>
  <c r="R42" i="1" s="1"/>
  <c r="P41" i="1"/>
  <c r="I41" i="1"/>
  <c r="H41" i="1"/>
  <c r="Q41" i="1" s="1"/>
  <c r="R41" i="1" s="1"/>
  <c r="I40" i="1"/>
  <c r="J40" i="1" s="1"/>
  <c r="H40" i="1"/>
  <c r="Q40" i="1" s="1"/>
  <c r="R40" i="1" s="1"/>
  <c r="I39" i="1"/>
  <c r="H39" i="1"/>
  <c r="Q39" i="1" s="1"/>
  <c r="R39" i="1" s="1"/>
  <c r="Q38" i="1"/>
  <c r="R38" i="1" s="1"/>
  <c r="J38" i="1"/>
  <c r="I38" i="1"/>
  <c r="H38" i="1"/>
  <c r="P37" i="1"/>
  <c r="I37" i="1"/>
  <c r="H37" i="1"/>
  <c r="Q37" i="1" s="1"/>
  <c r="R37" i="1" s="1"/>
  <c r="I36" i="1"/>
  <c r="Q36" i="1" s="1"/>
  <c r="R36" i="1" s="1"/>
  <c r="H36" i="1"/>
  <c r="Q35" i="1"/>
  <c r="R35" i="1" s="1"/>
  <c r="P35" i="1"/>
  <c r="J35" i="1"/>
  <c r="I35" i="1"/>
  <c r="H35" i="1"/>
  <c r="I34" i="1"/>
  <c r="H34" i="1"/>
  <c r="Q34" i="1" s="1"/>
  <c r="R34" i="1" s="1"/>
  <c r="P33" i="1"/>
  <c r="I33" i="1"/>
  <c r="Q33" i="1" s="1"/>
  <c r="R33" i="1" s="1"/>
  <c r="H33" i="1"/>
  <c r="J33" i="1" s="1"/>
  <c r="I32" i="1"/>
  <c r="I66" i="1" s="1"/>
  <c r="I69" i="1" s="1"/>
  <c r="H32" i="1"/>
  <c r="J32" i="1" s="1"/>
  <c r="I31" i="1"/>
  <c r="J31" i="1" s="1"/>
  <c r="H31" i="1"/>
  <c r="Q31" i="1" s="1"/>
  <c r="R31" i="1" s="1"/>
  <c r="I30" i="1"/>
  <c r="H30" i="1"/>
  <c r="Q30" i="1" s="1"/>
  <c r="R30" i="1" s="1"/>
  <c r="P29" i="1"/>
  <c r="Q29" i="1" s="1"/>
  <c r="R29" i="1" s="1"/>
  <c r="I29" i="1"/>
  <c r="H29" i="1"/>
  <c r="J29" i="1" s="1"/>
  <c r="P28" i="1"/>
  <c r="I28" i="1"/>
  <c r="H28" i="1"/>
  <c r="Q28" i="1" s="1"/>
  <c r="R28" i="1" s="1"/>
  <c r="P27" i="1"/>
  <c r="P66" i="1" s="1"/>
  <c r="P69" i="1" s="1"/>
  <c r="I27" i="1"/>
  <c r="H27" i="1"/>
  <c r="J27" i="1" s="1"/>
  <c r="P24" i="1"/>
  <c r="O24" i="1"/>
  <c r="N24" i="1"/>
  <c r="M24" i="1"/>
  <c r="L24" i="1"/>
  <c r="K24" i="1"/>
  <c r="G24" i="1"/>
  <c r="I23" i="1"/>
  <c r="H23" i="1"/>
  <c r="Q23" i="1" s="1"/>
  <c r="R23" i="1" s="1"/>
  <c r="I22" i="1"/>
  <c r="Q22" i="1" s="1"/>
  <c r="R22" i="1" s="1"/>
  <c r="H22" i="1"/>
  <c r="Q21" i="1"/>
  <c r="R21" i="1" s="1"/>
  <c r="I21" i="1"/>
  <c r="H21" i="1"/>
  <c r="J21" i="1" s="1"/>
  <c r="I20" i="1"/>
  <c r="H20" i="1"/>
  <c r="Q20" i="1" s="1"/>
  <c r="R20" i="1" s="1"/>
  <c r="I19" i="1"/>
  <c r="J19" i="1" s="1"/>
  <c r="H19" i="1"/>
  <c r="Q19" i="1" s="1"/>
  <c r="R19" i="1" s="1"/>
  <c r="I18" i="1"/>
  <c r="H18" i="1"/>
  <c r="Q18" i="1" s="1"/>
  <c r="R18" i="1" s="1"/>
  <c r="Q17" i="1"/>
  <c r="R17" i="1" s="1"/>
  <c r="J17" i="1"/>
  <c r="I17" i="1"/>
  <c r="H17" i="1"/>
  <c r="J16" i="1"/>
  <c r="I16" i="1"/>
  <c r="H16" i="1"/>
  <c r="Q16" i="1" s="1"/>
  <c r="R16" i="1" s="1"/>
  <c r="I15" i="1"/>
  <c r="H15" i="1"/>
  <c r="J15" i="1" s="1"/>
  <c r="J14" i="1"/>
  <c r="I14" i="1"/>
  <c r="I24" i="1" s="1"/>
  <c r="H14" i="1"/>
  <c r="H24" i="1" s="1"/>
  <c r="J61" i="1" l="1"/>
  <c r="H66" i="1"/>
  <c r="H69" i="1" s="1"/>
  <c r="Q27" i="1"/>
  <c r="J34" i="1"/>
  <c r="J41" i="1"/>
  <c r="J36" i="1"/>
  <c r="Q15" i="1"/>
  <c r="R15" i="1" s="1"/>
  <c r="Q32" i="1"/>
  <c r="R32" i="1" s="1"/>
  <c r="J48" i="1"/>
  <c r="J50" i="1"/>
  <c r="Q52" i="1"/>
  <c r="R52" i="1" s="1"/>
  <c r="J64" i="1"/>
  <c r="Q54" i="1"/>
  <c r="R54" i="1" s="1"/>
  <c r="Q59" i="1"/>
  <c r="R59" i="1" s="1"/>
  <c r="J18" i="1"/>
  <c r="J28" i="1"/>
  <c r="J30" i="1"/>
  <c r="J39" i="1"/>
  <c r="J46" i="1"/>
  <c r="J57" i="1"/>
  <c r="J20" i="1"/>
  <c r="J23" i="1"/>
  <c r="J24" i="1" s="1"/>
  <c r="J37" i="1"/>
  <c r="J66" i="1" s="1"/>
  <c r="J69" i="1" s="1"/>
  <c r="J62" i="1"/>
  <c r="J22" i="1"/>
  <c r="J43" i="1"/>
  <c r="Q14" i="1"/>
  <c r="R14" i="1" l="1"/>
  <c r="R24" i="1" s="1"/>
  <c r="Q24" i="1"/>
  <c r="Q66" i="1"/>
  <c r="R27" i="1"/>
  <c r="R66" i="1" s="1"/>
  <c r="R69" i="1" l="1"/>
  <c r="Q69" i="1"/>
</calcChain>
</file>

<file path=xl/sharedStrings.xml><?xml version="1.0" encoding="utf-8"?>
<sst xmlns="http://schemas.openxmlformats.org/spreadsheetml/2006/main" count="225" uniqueCount="112">
  <si>
    <t xml:space="preserve">DIRECCION GENERAL DE ALIANZAS PUBLICO PRIVADAS </t>
  </si>
  <si>
    <t xml:space="preserve">NOMINA EMPLEADOS FIJOS </t>
  </si>
  <si>
    <t>CORRESPONDIENTE AL MES DE JUNIO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</si>
  <si>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</si>
  <si>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</si>
  <si>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</si>
  <si>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</si>
  <si>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</si>
  <si>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</si>
  <si>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</si>
  <si>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</si>
  <si>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</si>
  <si>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</si>
  <si>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</si>
  <si>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</si>
  <si>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</si>
  <si>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</si>
  <si>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</si>
  <si>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</si>
  <si>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ASP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</si>
  <si>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</si>
  <si>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</si>
  <si>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</si>
  <si>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</si>
  <si>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</si>
  <si>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</si>
  <si>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</si>
  <si>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</si>
  <si>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 xml:space="preserve"> HAMLET BURGOS </t>
  </si>
  <si>
    <t xml:space="preserve">ASESOR ADMINISTRATIVO </t>
  </si>
  <si>
    <t>F</t>
  </si>
  <si>
    <t xml:space="preserve">CAROLINA PORTES </t>
  </si>
  <si>
    <t xml:space="preserve">COORDINADORA DE DESPACHO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</si>
  <si>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</si>
  <si>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</si>
  <si>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</si>
  <si>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</si>
  <si>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</si>
  <si>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</si>
  <si>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</si>
  <si>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</si>
  <si>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>RADHA IRIS CASTILLO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</si>
  <si>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</si>
  <si>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</si>
  <si>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</si>
  <si>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</si>
  <si>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</si>
  <si>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 xml:space="preserve">DIVISIÓN SERVICIOS GENERALES </t>
  </si>
  <si>
    <t>17/08/2020</t>
  </si>
  <si>
    <t>SENOVIA ROSARIO NOLASCO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</si>
  <si>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</si>
  <si>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</si>
  <si>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</si>
  <si>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</si>
  <si>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</si>
  <si>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</si>
  <si>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</si>
  <si>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</si>
  <si>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</si>
  <si>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</si>
  <si>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</si>
  <si>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</si>
  <si>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</si>
  <si>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</si>
  <si>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</si>
  <si>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</si>
  <si>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</si>
  <si>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</si>
  <si>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</si>
  <si>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</si>
  <si>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</si>
  <si>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</si>
  <si>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</si>
  <si>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</si>
  <si>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</si>
  <si>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</si>
  <si>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</si>
  <si>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JOYCEL OTONIEL PEREZ NIEVES</t>
  </si>
  <si>
    <t>MENSAJERO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</si>
  <si>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</si>
  <si>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</si>
  <si>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</si>
  <si>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</si>
  <si>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</si>
  <si>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>AUXILIAR DE ALMANCEN</t>
  </si>
  <si>
    <t>NAYELIS BOCIO SOLIS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</si>
  <si>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</si>
  <si>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</si>
  <si>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</si>
  <si>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</si>
  <si>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</si>
  <si>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</si>
  <si>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AUXILIAR DE MANTENIMIENTO</t>
  </si>
  <si>
    <t>GLENNYS POLANCO</t>
  </si>
  <si>
    <t>ELFRI HERIBERTO VICTORIA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</si>
  <si>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</si>
  <si>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</si>
  <si>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</si>
  <si>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</si>
  <si>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</si>
  <si>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DANIELA VENTURA</t>
  </si>
  <si>
    <t>TECNICO ADMINISTRATIVO DE TECNOLOGIA</t>
  </si>
  <si>
    <t>GISSEL ANDELIZ</t>
  </si>
  <si>
    <t>TECNICA ADMINISTRATIVA</t>
  </si>
  <si>
    <t>JOSHUA FORTUNA</t>
  </si>
  <si>
    <t xml:space="preserve">SECRETARIO  </t>
  </si>
  <si>
    <t>PATRIA E. MARTINEZ ESPAILLAT</t>
  </si>
  <si>
    <t>SECRETARIA DE CONFIANZA</t>
  </si>
  <si>
    <t>TOTALES</t>
  </si>
  <si>
    <t>TOTALES GENERALES</t>
  </si>
  <si>
    <t>VIRGILIO COMAS ABREU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</si>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</sst>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1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center"/>
    </xf>
    <xf numFmtId="166" fontId="12" fillId="0" borderId="4" xfId="3" applyNumberFormat="1" applyFont="1" applyBorder="1" applyAlignment="1">
      <alignment horizontal="left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 wrapText="1"/>
    </xf>
    <xf numFmtId="165" fontId="12" fillId="0" borderId="4" xfId="1" applyNumberFormat="1" applyFont="1" applyFill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0" fontId="11" fillId="0" borderId="8" xfId="3" applyFont="1" applyBorder="1" applyAlignment="1">
      <alignment horizontal="left"/>
    </xf>
    <xf numFmtId="166" fontId="12" fillId="0" borderId="8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165" fontId="12" fillId="0" borderId="8" xfId="3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14" fillId="0" borderId="0" xfId="1" applyFont="1"/>
    <xf numFmtId="43" fontId="9" fillId="0" borderId="0" xfId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0" fontId="8" fillId="2" borderId="1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16" fillId="0" borderId="0" xfId="3" applyFont="1" applyAlignment="1">
      <alignment horizontal="center" vertical="center" wrapText="1"/>
    </xf>
    <xf numFmtId="166" fontId="13" fillId="0" borderId="1" xfId="3" applyNumberFormat="1" applyFont="1" applyBorder="1" applyAlignment="1">
      <alignment horizontal="center"/>
    </xf>
    <xf numFmtId="166" fontId="13" fillId="0" borderId="3" xfId="3" applyNumberFormat="1" applyFont="1" applyBorder="1" applyAlignment="1">
      <alignment horizontal="center"/>
    </xf>
    <xf numFmtId="166" fontId="13" fillId="0" borderId="2" xfId="3" applyNumberFormat="1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</cellXfs>
  <cellStyles count="5">
    <cellStyle name="Millares" xfId="1" builtinId="3"/>
    <cellStyle name="Normal" xfId="0" builtinId="0"/>
    <cellStyle name="Normal 2" xfId="2" xr:uid="{B74DA08E-A603-4E6F-9AED-3876135D3501}"/>
    <cellStyle name="Normal_Hoja1" xfId="3" xr:uid="{075BA095-C76E-42DD-9B6A-A6DE4273C32F}"/>
    <cellStyle name="Normal_Nomina" xfId="4" xr:uid="{D11A3C90-267F-4D0A-A8B6-94B89925B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35A5D9FB-AD2C-417E-B643-D95D76E21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Relationship Id="rId1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FEBRERO 2025"/>
      <sheetName val="PROYECCION 2025 FIJOS"/>
      <sheetName val="NOMINA 01-0001 "/>
      <sheetName val="NOMINA 02-0001  "/>
      <sheetName val="NOMINA 02-0002 "/>
      <sheetName val="NOMINA 03-0001 "/>
      <sheetName val="EVENTUAL MARZO"/>
      <sheetName val="COMP. MILITAR MARZO 2025"/>
      <sheetName val="COMPENSACION ALIMENTICIA"/>
      <sheetName val="NOVEDADES MARZO 2025"/>
      <sheetName val="DESVINCULACIONES"/>
      <sheetName val="2025"/>
      <sheetName val="Hoja1"/>
      <sheetName val="EVENTUAL FEBRERO"/>
    </sheetNames>
    <sheetDataSet>
      <sheetData sheetId="0" refreshError="1"/>
      <sheetData sheetId="1" refreshError="1">
        <row r="39">
          <cell r="D39" t="str">
            <v xml:space="preserve"> SANTO BRUJAN CARMONA </v>
          </cell>
        </row>
        <row r="40">
          <cell r="D40" t="str">
            <v xml:space="preserve">CRISTIAN PEREZ </v>
          </cell>
        </row>
        <row r="41">
          <cell r="D41" t="str">
            <v xml:space="preserve"> FRANCISCO SALAS </v>
          </cell>
        </row>
        <row r="42">
          <cell r="D42" t="str">
            <v xml:space="preserve"> DANNY MAURICIO MELO A. </v>
          </cell>
        </row>
        <row r="44">
          <cell r="D44" t="str">
            <v xml:space="preserve">  JULIO ANT. SEVERINO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D1A1-9AC2-4A9A-8B98-0C3AB80DD5EC}">
  <sheetPr>
    <pageSetUpPr fitToPage="1"/>
  </sheetPr>
  <dimension ref="A1:R84"/>
  <sheetViews>
    <sheetView tabSelected="1" topLeftCell="A48" zoomScale="40" zoomScaleNormal="40" workbookViewId="0">
      <selection activeCell="D3" sqref="D3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112.5703125" style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1" t="s">
        <v>0</v>
      </c>
      <c r="H4" s="91"/>
      <c r="I4" s="91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91" t="s">
        <v>1</v>
      </c>
      <c r="H5" s="91"/>
      <c r="I5" s="91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5"/>
      <c r="F6" s="5"/>
      <c r="G6" s="91" t="s">
        <v>2</v>
      </c>
      <c r="H6" s="91"/>
      <c r="I6" s="91"/>
      <c r="J6" s="5"/>
      <c r="K6" s="5"/>
      <c r="L6" s="5"/>
      <c r="M6" s="5"/>
      <c r="N6" s="5"/>
      <c r="O6" s="5"/>
      <c r="P6" s="5"/>
      <c r="Q6" s="5"/>
      <c r="R6" s="3"/>
    </row>
    <row r="7" spans="1:18" ht="37.5" customHeight="1" x14ac:dyDescent="0.4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7"/>
      <c r="Q7" s="6"/>
      <c r="R7" s="3"/>
    </row>
    <row r="8" spans="1:18" ht="43.15" customHeight="1" x14ac:dyDescent="0.4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8"/>
      <c r="O8" s="9"/>
      <c r="P8" s="7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8"/>
      <c r="O9" s="9"/>
      <c r="P9" s="7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8"/>
      <c r="O10" s="9"/>
      <c r="P10" s="7"/>
      <c r="Q10" s="3"/>
      <c r="R10" s="3"/>
    </row>
    <row r="11" spans="1:18" ht="37.5" customHeight="1" thickBot="1" x14ac:dyDescent="0.4">
      <c r="C11" s="10"/>
      <c r="D11" s="11"/>
      <c r="E11" s="11"/>
      <c r="F11" s="11"/>
      <c r="G11" s="12" t="s">
        <v>3</v>
      </c>
      <c r="H11" s="75" t="s">
        <v>4</v>
      </c>
      <c r="I11" s="77"/>
      <c r="J11" s="75" t="s">
        <v>5</v>
      </c>
      <c r="K11" s="76"/>
      <c r="L11" s="76"/>
      <c r="M11" s="76"/>
      <c r="N11" s="76"/>
      <c r="O11" s="76"/>
      <c r="P11" s="77"/>
      <c r="Q11" s="11"/>
      <c r="R11" s="13"/>
    </row>
    <row r="12" spans="1:18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6" t="s">
        <v>19</v>
      </c>
      <c r="O12" s="14" t="s">
        <v>20</v>
      </c>
      <c r="P12" s="19" t="s">
        <v>5</v>
      </c>
      <c r="Q12" s="15" t="s">
        <v>21</v>
      </c>
      <c r="R12" s="20" t="s">
        <v>22</v>
      </c>
    </row>
    <row r="13" spans="1:18" ht="48.6" customHeight="1" thickBot="1" x14ac:dyDescent="0.3">
      <c r="B13" s="88" t="s">
        <v>23</v>
      </c>
      <c r="C13" s="89"/>
      <c r="D13" s="90"/>
      <c r="E13" s="21"/>
      <c r="F13" s="21"/>
      <c r="G13" s="21"/>
      <c r="H13" s="22"/>
      <c r="I13" s="21"/>
      <c r="J13" s="21"/>
      <c r="K13" s="21"/>
      <c r="L13" s="23"/>
      <c r="M13" s="22"/>
      <c r="N13" s="22"/>
      <c r="O13" s="23"/>
      <c r="P13" s="24"/>
      <c r="Q13" s="21"/>
      <c r="R13" s="25"/>
    </row>
    <row r="14" spans="1:18" ht="48.6" customHeight="1" thickBot="1" x14ac:dyDescent="0.45">
      <c r="A14" s="26">
        <v>1</v>
      </c>
      <c r="B14" s="27">
        <v>45659</v>
      </c>
      <c r="C14" s="28" t="s">
        <v>24</v>
      </c>
      <c r="D14" s="29" t="s">
        <v>25</v>
      </c>
      <c r="E14" s="29" t="s">
        <v>26</v>
      </c>
      <c r="F14" s="30" t="s">
        <v>27</v>
      </c>
      <c r="G14" s="31">
        <v>500000</v>
      </c>
      <c r="H14" s="32">
        <f>433496*2.87%</f>
        <v>12441.3352</v>
      </c>
      <c r="I14" s="32">
        <f>216748.3*3.04%</f>
        <v>6589.1483199999993</v>
      </c>
      <c r="J14" s="32">
        <f t="shared" ref="J14:J23" si="0">G14-H14-I14</f>
        <v>480969.51648000005</v>
      </c>
      <c r="K14" s="32">
        <v>108825.25</v>
      </c>
      <c r="L14" s="32"/>
      <c r="M14" s="32"/>
      <c r="N14" s="32"/>
      <c r="O14" s="32"/>
      <c r="P14" s="32">
        <v>25</v>
      </c>
      <c r="Q14" s="32">
        <f t="shared" ref="Q14:Q23" si="1">H14+I14+K14+P14+M14+N14+O14</f>
        <v>127880.73351999999</v>
      </c>
      <c r="R14" s="32">
        <f t="shared" ref="R14:R23" si="2">G14-Q14</f>
        <v>372119.26647999999</v>
      </c>
    </row>
    <row r="15" spans="1:18" ht="48.6" customHeight="1" thickBot="1" x14ac:dyDescent="0.45">
      <c r="A15" s="26">
        <v>2</v>
      </c>
      <c r="B15" s="27">
        <v>45659</v>
      </c>
      <c r="C15" s="28" t="s">
        <v>24</v>
      </c>
      <c r="D15" s="29" t="s">
        <v>28</v>
      </c>
      <c r="E15" s="29" t="s">
        <v>29</v>
      </c>
      <c r="F15" s="30" t="s">
        <v>27</v>
      </c>
      <c r="G15" s="31">
        <v>250000</v>
      </c>
      <c r="H15" s="32">
        <f>G15*2.87%</f>
        <v>7175</v>
      </c>
      <c r="I15" s="32">
        <f>216748.303*3.04%</f>
        <v>6589.1484112000007</v>
      </c>
      <c r="J15" s="32">
        <f t="shared" si="0"/>
        <v>236235.8515888</v>
      </c>
      <c r="K15" s="32">
        <v>47641.83</v>
      </c>
      <c r="L15" s="32"/>
      <c r="M15" s="32"/>
      <c r="N15" s="32"/>
      <c r="O15" s="32"/>
      <c r="P15" s="32">
        <v>25</v>
      </c>
      <c r="Q15" s="32">
        <f t="shared" si="1"/>
        <v>61430.978411200005</v>
      </c>
      <c r="R15" s="32">
        <f t="shared" si="2"/>
        <v>188569.02158880001</v>
      </c>
    </row>
    <row r="16" spans="1:18" ht="48.6" customHeight="1" thickBot="1" x14ac:dyDescent="0.45">
      <c r="A16" s="26">
        <v>3</v>
      </c>
      <c r="B16" s="27"/>
      <c r="C16" s="28" t="s">
        <v>30</v>
      </c>
      <c r="D16" s="29" t="s">
        <v>31</v>
      </c>
      <c r="E16" s="29" t="s">
        <v>32</v>
      </c>
      <c r="F16" s="30" t="s">
        <v>27</v>
      </c>
      <c r="G16" s="31">
        <v>150000</v>
      </c>
      <c r="H16" s="32">
        <f>G16*2.87%</f>
        <v>4305</v>
      </c>
      <c r="I16" s="32">
        <f t="shared" ref="I16:I23" si="3">G16*3.04%</f>
        <v>4560</v>
      </c>
      <c r="J16" s="32">
        <f t="shared" si="0"/>
        <v>141135</v>
      </c>
      <c r="K16" s="32">
        <v>23008.89</v>
      </c>
      <c r="L16" s="32"/>
      <c r="M16" s="32">
        <v>3430.92</v>
      </c>
      <c r="N16" s="32"/>
      <c r="O16" s="32"/>
      <c r="P16" s="32">
        <v>25</v>
      </c>
      <c r="Q16" s="32">
        <f t="shared" si="1"/>
        <v>35329.81</v>
      </c>
      <c r="R16" s="32">
        <f t="shared" si="2"/>
        <v>114670.19</v>
      </c>
    </row>
    <row r="17" spans="1:18" ht="55.15" customHeight="1" thickBot="1" x14ac:dyDescent="0.45">
      <c r="A17" s="26">
        <v>4</v>
      </c>
      <c r="B17" s="28">
        <v>44205</v>
      </c>
      <c r="C17" s="33" t="s">
        <v>24</v>
      </c>
      <c r="D17" s="30" t="s">
        <v>33</v>
      </c>
      <c r="E17" s="34" t="s">
        <v>34</v>
      </c>
      <c r="F17" s="30" t="s">
        <v>27</v>
      </c>
      <c r="G17" s="31">
        <v>125000</v>
      </c>
      <c r="H17" s="32">
        <f t="shared" ref="H17:H23" si="4">+G17*2.87%</f>
        <v>3587.5</v>
      </c>
      <c r="I17" s="32">
        <f t="shared" si="3"/>
        <v>3800</v>
      </c>
      <c r="J17" s="32">
        <f t="shared" si="0"/>
        <v>117612.5</v>
      </c>
      <c r="K17" s="32">
        <v>17985.990000000002</v>
      </c>
      <c r="L17" s="32"/>
      <c r="M17" s="32"/>
      <c r="N17" s="32"/>
      <c r="O17" s="32"/>
      <c r="P17" s="32">
        <v>25</v>
      </c>
      <c r="Q17" s="32">
        <f t="shared" si="1"/>
        <v>25398.49</v>
      </c>
      <c r="R17" s="32">
        <f t="shared" si="2"/>
        <v>99601.51</v>
      </c>
    </row>
    <row r="18" spans="1:18" ht="55.15" customHeight="1" thickBot="1" x14ac:dyDescent="0.45">
      <c r="A18" s="26">
        <v>5</v>
      </c>
      <c r="B18" s="28">
        <v>44566</v>
      </c>
      <c r="C18" s="33" t="s">
        <v>30</v>
      </c>
      <c r="D18" s="30" t="s">
        <v>35</v>
      </c>
      <c r="E18" s="34" t="s">
        <v>36</v>
      </c>
      <c r="F18" s="30" t="s">
        <v>27</v>
      </c>
      <c r="G18" s="31">
        <v>95000</v>
      </c>
      <c r="H18" s="32">
        <f t="shared" si="4"/>
        <v>2726.5</v>
      </c>
      <c r="I18" s="32">
        <f t="shared" si="3"/>
        <v>2888</v>
      </c>
      <c r="J18" s="32">
        <f t="shared" si="0"/>
        <v>89385.5</v>
      </c>
      <c r="K18" s="32">
        <v>10929.24</v>
      </c>
      <c r="L18" s="32"/>
      <c r="M18" s="32"/>
      <c r="N18" s="32"/>
      <c r="O18" s="32"/>
      <c r="P18" s="32">
        <v>25</v>
      </c>
      <c r="Q18" s="32">
        <f t="shared" si="1"/>
        <v>16568.739999999998</v>
      </c>
      <c r="R18" s="32">
        <f t="shared" si="2"/>
        <v>78431.260000000009</v>
      </c>
    </row>
    <row r="19" spans="1:18" ht="80.25" customHeight="1" thickBot="1" x14ac:dyDescent="0.45">
      <c r="A19" s="26">
        <v>6</v>
      </c>
      <c r="B19" s="27">
        <v>44202</v>
      </c>
      <c r="C19" s="33" t="s">
        <v>24</v>
      </c>
      <c r="D19" s="30" t="s">
        <v>37</v>
      </c>
      <c r="E19" s="34" t="s">
        <v>38</v>
      </c>
      <c r="F19" s="30" t="s">
        <v>27</v>
      </c>
      <c r="G19" s="31">
        <v>200000</v>
      </c>
      <c r="H19" s="32">
        <f t="shared" si="4"/>
        <v>5740</v>
      </c>
      <c r="I19" s="32">
        <f t="shared" si="3"/>
        <v>6080</v>
      </c>
      <c r="J19" s="32">
        <f t="shared" si="0"/>
        <v>188180</v>
      </c>
      <c r="K19" s="32">
        <v>35199</v>
      </c>
      <c r="L19" s="32"/>
      <c r="M19" s="32">
        <v>1715.46</v>
      </c>
      <c r="N19" s="32"/>
      <c r="O19" s="32">
        <v>27109.68</v>
      </c>
      <c r="P19" s="32">
        <v>25</v>
      </c>
      <c r="Q19" s="32">
        <f t="shared" si="1"/>
        <v>75869.14</v>
      </c>
      <c r="R19" s="32">
        <f t="shared" si="2"/>
        <v>124130.86</v>
      </c>
    </row>
    <row r="20" spans="1:18" ht="47.25" customHeight="1" thickBot="1" x14ac:dyDescent="0.45">
      <c r="A20" s="26">
        <v>7</v>
      </c>
      <c r="B20" s="27">
        <v>44470</v>
      </c>
      <c r="C20" s="33" t="s">
        <v>30</v>
      </c>
      <c r="D20" s="29" t="s">
        <v>39</v>
      </c>
      <c r="E20" s="34" t="s">
        <v>40</v>
      </c>
      <c r="F20" s="30" t="s">
        <v>27</v>
      </c>
      <c r="G20" s="31">
        <v>110000</v>
      </c>
      <c r="H20" s="32">
        <f t="shared" si="4"/>
        <v>3157</v>
      </c>
      <c r="I20" s="32">
        <f t="shared" si="3"/>
        <v>3344</v>
      </c>
      <c r="J20" s="32">
        <f t="shared" si="0"/>
        <v>103499</v>
      </c>
      <c r="K20" s="35">
        <v>14457.62</v>
      </c>
      <c r="L20" s="32"/>
      <c r="M20" s="32"/>
      <c r="N20" s="32"/>
      <c r="O20" s="32"/>
      <c r="P20" s="32">
        <v>25</v>
      </c>
      <c r="Q20" s="32">
        <f t="shared" si="1"/>
        <v>20983.620000000003</v>
      </c>
      <c r="R20" s="32">
        <f t="shared" si="2"/>
        <v>89016.38</v>
      </c>
    </row>
    <row r="21" spans="1:18" ht="66" customHeight="1" thickBot="1" x14ac:dyDescent="0.45">
      <c r="A21" s="26">
        <v>8</v>
      </c>
      <c r="B21" s="27">
        <v>45597</v>
      </c>
      <c r="C21" s="33" t="s">
        <v>30</v>
      </c>
      <c r="D21" s="30" t="s">
        <v>41</v>
      </c>
      <c r="E21" s="34" t="s">
        <v>40</v>
      </c>
      <c r="F21" s="30" t="s">
        <v>27</v>
      </c>
      <c r="G21" s="31">
        <v>125000</v>
      </c>
      <c r="H21" s="32">
        <f t="shared" si="4"/>
        <v>3587.5</v>
      </c>
      <c r="I21" s="32">
        <f t="shared" si="3"/>
        <v>3800</v>
      </c>
      <c r="J21" s="32">
        <f t="shared" si="0"/>
        <v>117612.5</v>
      </c>
      <c r="K21" s="32">
        <v>17985.990000000002</v>
      </c>
      <c r="L21" s="32"/>
      <c r="M21" s="32"/>
      <c r="N21" s="32"/>
      <c r="O21" s="32"/>
      <c r="P21" s="32">
        <v>25</v>
      </c>
      <c r="Q21" s="32">
        <f t="shared" si="1"/>
        <v>25398.49</v>
      </c>
      <c r="R21" s="32">
        <f t="shared" si="2"/>
        <v>99601.51</v>
      </c>
    </row>
    <row r="22" spans="1:18" ht="66" customHeight="1" thickBot="1" x14ac:dyDescent="0.45">
      <c r="A22" s="26">
        <v>9</v>
      </c>
      <c r="B22" s="27">
        <v>44621</v>
      </c>
      <c r="C22" s="33" t="s">
        <v>30</v>
      </c>
      <c r="D22" s="30" t="s">
        <v>42</v>
      </c>
      <c r="E22" s="34" t="s">
        <v>43</v>
      </c>
      <c r="F22" s="30" t="s">
        <v>27</v>
      </c>
      <c r="G22" s="31">
        <v>70000</v>
      </c>
      <c r="H22" s="32">
        <f t="shared" si="4"/>
        <v>2009</v>
      </c>
      <c r="I22" s="32">
        <f t="shared" si="3"/>
        <v>2128</v>
      </c>
      <c r="J22" s="32">
        <f t="shared" si="0"/>
        <v>65863</v>
      </c>
      <c r="K22" s="32">
        <v>0</v>
      </c>
      <c r="L22" s="32"/>
      <c r="M22" s="32"/>
      <c r="N22" s="32"/>
      <c r="O22" s="32"/>
      <c r="P22" s="32">
        <v>25</v>
      </c>
      <c r="Q22" s="32">
        <f t="shared" si="1"/>
        <v>4162</v>
      </c>
      <c r="R22" s="32">
        <f t="shared" si="2"/>
        <v>65838</v>
      </c>
    </row>
    <row r="23" spans="1:18" ht="66" customHeight="1" thickBot="1" x14ac:dyDescent="0.45">
      <c r="A23" s="26">
        <v>10</v>
      </c>
      <c r="B23" s="27">
        <v>45661</v>
      </c>
      <c r="C23" s="33" t="s">
        <v>24</v>
      </c>
      <c r="D23" s="30" t="s">
        <v>44</v>
      </c>
      <c r="E23" s="34" t="s">
        <v>45</v>
      </c>
      <c r="F23" s="30" t="s">
        <v>27</v>
      </c>
      <c r="G23" s="31">
        <v>200000</v>
      </c>
      <c r="H23" s="32">
        <f t="shared" si="4"/>
        <v>5740</v>
      </c>
      <c r="I23" s="32">
        <f t="shared" si="3"/>
        <v>6080</v>
      </c>
      <c r="J23" s="32">
        <f t="shared" si="0"/>
        <v>188180</v>
      </c>
      <c r="K23" s="32">
        <v>35627.94</v>
      </c>
      <c r="L23" s="32"/>
      <c r="M23" s="32"/>
      <c r="N23" s="32"/>
      <c r="O23" s="32"/>
      <c r="P23" s="32">
        <v>25</v>
      </c>
      <c r="Q23" s="32">
        <f t="shared" si="1"/>
        <v>47472.94</v>
      </c>
      <c r="R23" s="32">
        <f t="shared" si="2"/>
        <v>152527.06</v>
      </c>
    </row>
    <row r="24" spans="1:18" ht="49.15" customHeight="1" thickBot="1" x14ac:dyDescent="0.45">
      <c r="A24" s="26"/>
      <c r="B24" s="79" t="s">
        <v>46</v>
      </c>
      <c r="C24" s="80"/>
      <c r="D24" s="80"/>
      <c r="E24" s="81"/>
      <c r="F24" s="36"/>
      <c r="G24" s="37">
        <f t="shared" ref="G24:R24" si="5">SUM(G14:G23)</f>
        <v>1825000</v>
      </c>
      <c r="H24" s="37">
        <f t="shared" si="5"/>
        <v>50468.835200000001</v>
      </c>
      <c r="I24" s="37">
        <f t="shared" si="5"/>
        <v>45858.296731199996</v>
      </c>
      <c r="J24" s="37">
        <f t="shared" si="5"/>
        <v>1728672.8680688001</v>
      </c>
      <c r="K24" s="37">
        <f t="shared" si="5"/>
        <v>311661.75</v>
      </c>
      <c r="L24" s="37">
        <f t="shared" si="5"/>
        <v>0</v>
      </c>
      <c r="M24" s="37">
        <f t="shared" si="5"/>
        <v>5146.38</v>
      </c>
      <c r="N24" s="37">
        <f t="shared" si="5"/>
        <v>0</v>
      </c>
      <c r="O24" s="37">
        <f t="shared" si="5"/>
        <v>27109.68</v>
      </c>
      <c r="P24" s="37">
        <f t="shared" si="5"/>
        <v>250</v>
      </c>
      <c r="Q24" s="37">
        <f t="shared" si="5"/>
        <v>440494.94193119998</v>
      </c>
      <c r="R24" s="37">
        <f t="shared" si="5"/>
        <v>1384505.0580688</v>
      </c>
    </row>
    <row r="25" spans="1:18" ht="37.15" customHeight="1" thickBot="1" x14ac:dyDescent="0.45">
      <c r="A25" s="38"/>
      <c r="B25" s="39"/>
      <c r="C25" s="40"/>
      <c r="D25" s="40"/>
      <c r="E25" s="40"/>
      <c r="F25" s="40"/>
      <c r="G25" s="41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/>
    </row>
    <row r="26" spans="1:18" ht="48.6" customHeight="1" thickBot="1" x14ac:dyDescent="0.45">
      <c r="A26" s="44"/>
      <c r="B26" s="45"/>
      <c r="C26" s="46" t="s">
        <v>47</v>
      </c>
      <c r="D26" s="47"/>
      <c r="E26" s="47"/>
      <c r="F26" s="47"/>
      <c r="G26" s="48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</row>
    <row r="27" spans="1:18" ht="37.5" customHeight="1" thickBot="1" x14ac:dyDescent="0.45">
      <c r="A27" s="26">
        <v>11</v>
      </c>
      <c r="B27" s="28" t="s">
        <v>48</v>
      </c>
      <c r="C27" s="33" t="s">
        <v>30</v>
      </c>
      <c r="D27" s="30" t="s">
        <v>49</v>
      </c>
      <c r="E27" s="34" t="s">
        <v>43</v>
      </c>
      <c r="F27" s="30" t="s">
        <v>27</v>
      </c>
      <c r="G27" s="31">
        <v>55000</v>
      </c>
      <c r="H27" s="32">
        <f t="shared" ref="H27:H65" si="6">+G27*2.87%</f>
        <v>1578.5</v>
      </c>
      <c r="I27" s="32">
        <f t="shared" ref="I27:I65" si="7">+G27*3.04%</f>
        <v>1672</v>
      </c>
      <c r="J27" s="32">
        <f t="shared" ref="J27:J65" si="8">G27-H27-I27</f>
        <v>51749.5</v>
      </c>
      <c r="K27" s="32">
        <v>0</v>
      </c>
      <c r="L27" s="32"/>
      <c r="M27" s="32"/>
      <c r="N27" s="32"/>
      <c r="O27" s="32"/>
      <c r="P27" s="32">
        <f>25</f>
        <v>25</v>
      </c>
      <c r="Q27" s="32">
        <f t="shared" ref="Q27:Q62" si="9">H27+I27+K27+P27+M27+N27+O27</f>
        <v>3275.5</v>
      </c>
      <c r="R27" s="32">
        <f t="shared" ref="R27:R62" si="10">G27-Q27</f>
        <v>51724.5</v>
      </c>
    </row>
    <row r="28" spans="1:18" ht="37.5" customHeight="1" thickBot="1" x14ac:dyDescent="0.45">
      <c r="A28" s="26">
        <v>12</v>
      </c>
      <c r="B28" s="28">
        <v>43901</v>
      </c>
      <c r="C28" s="33" t="s">
        <v>30</v>
      </c>
      <c r="D28" s="50" t="s">
        <v>50</v>
      </c>
      <c r="E28" s="30" t="s">
        <v>51</v>
      </c>
      <c r="F28" s="30" t="s">
        <v>27</v>
      </c>
      <c r="G28" s="31">
        <v>45000</v>
      </c>
      <c r="H28" s="32">
        <f t="shared" si="6"/>
        <v>1291.5</v>
      </c>
      <c r="I28" s="31">
        <f t="shared" si="7"/>
        <v>1368</v>
      </c>
      <c r="J28" s="31">
        <f t="shared" si="8"/>
        <v>42340.5</v>
      </c>
      <c r="K28" s="35">
        <v>1148.33</v>
      </c>
      <c r="L28" s="35"/>
      <c r="M28" s="35"/>
      <c r="N28" s="35"/>
      <c r="O28" s="35"/>
      <c r="P28" s="32">
        <f>25</f>
        <v>25</v>
      </c>
      <c r="Q28" s="32">
        <f t="shared" si="9"/>
        <v>3832.83</v>
      </c>
      <c r="R28" s="32">
        <f t="shared" si="10"/>
        <v>41167.17</v>
      </c>
    </row>
    <row r="29" spans="1:18" ht="37.5" customHeight="1" thickBot="1" x14ac:dyDescent="0.45">
      <c r="A29" s="26">
        <v>13</v>
      </c>
      <c r="B29" s="28">
        <v>43901</v>
      </c>
      <c r="C29" s="33" t="s">
        <v>24</v>
      </c>
      <c r="D29" s="50" t="s">
        <v>52</v>
      </c>
      <c r="E29" s="30" t="s">
        <v>53</v>
      </c>
      <c r="F29" s="30" t="s">
        <v>27</v>
      </c>
      <c r="G29" s="31">
        <v>60000</v>
      </c>
      <c r="H29" s="32">
        <f t="shared" si="6"/>
        <v>1722</v>
      </c>
      <c r="I29" s="31">
        <f t="shared" si="7"/>
        <v>1824</v>
      </c>
      <c r="J29" s="31">
        <f t="shared" si="8"/>
        <v>56454</v>
      </c>
      <c r="K29" s="35">
        <v>3486.65</v>
      </c>
      <c r="L29" s="35"/>
      <c r="M29" s="35"/>
      <c r="N29" s="35"/>
      <c r="O29" s="35"/>
      <c r="P29" s="32">
        <f>25</f>
        <v>25</v>
      </c>
      <c r="Q29" s="32">
        <f t="shared" si="9"/>
        <v>7057.65</v>
      </c>
      <c r="R29" s="32">
        <f t="shared" si="10"/>
        <v>52942.35</v>
      </c>
    </row>
    <row r="30" spans="1:18" ht="37.5" customHeight="1" thickBot="1" x14ac:dyDescent="0.45">
      <c r="A30" s="26">
        <v>14</v>
      </c>
      <c r="B30" s="27">
        <v>44204</v>
      </c>
      <c r="C30" s="33" t="s">
        <v>24</v>
      </c>
      <c r="D30" s="50" t="s">
        <v>54</v>
      </c>
      <c r="E30" s="50" t="s">
        <v>55</v>
      </c>
      <c r="F30" s="50" t="s">
        <v>27</v>
      </c>
      <c r="G30" s="31">
        <v>30000</v>
      </c>
      <c r="H30" s="32">
        <f t="shared" si="6"/>
        <v>861</v>
      </c>
      <c r="I30" s="31">
        <f t="shared" si="7"/>
        <v>912</v>
      </c>
      <c r="J30" s="31">
        <f t="shared" si="8"/>
        <v>28227</v>
      </c>
      <c r="K30" s="35">
        <v>0</v>
      </c>
      <c r="L30" s="35"/>
      <c r="M30" s="32"/>
      <c r="N30" s="32"/>
      <c r="O30" s="32"/>
      <c r="P30" s="32">
        <v>25</v>
      </c>
      <c r="Q30" s="32">
        <f t="shared" si="9"/>
        <v>1798</v>
      </c>
      <c r="R30" s="32">
        <f t="shared" si="10"/>
        <v>28202</v>
      </c>
    </row>
    <row r="31" spans="1:18" ht="37.5" customHeight="1" thickBot="1" x14ac:dyDescent="0.45">
      <c r="A31" s="26">
        <v>15</v>
      </c>
      <c r="B31" s="27">
        <v>44205</v>
      </c>
      <c r="C31" s="33" t="s">
        <v>30</v>
      </c>
      <c r="D31" s="50" t="s">
        <v>56</v>
      </c>
      <c r="E31" s="50" t="s">
        <v>57</v>
      </c>
      <c r="F31" s="50" t="s">
        <v>27</v>
      </c>
      <c r="G31" s="31">
        <v>40000</v>
      </c>
      <c r="H31" s="32">
        <f t="shared" si="6"/>
        <v>1148</v>
      </c>
      <c r="I31" s="31">
        <f t="shared" si="7"/>
        <v>1216</v>
      </c>
      <c r="J31" s="31">
        <f t="shared" si="8"/>
        <v>37636</v>
      </c>
      <c r="K31" s="35">
        <v>442.65</v>
      </c>
      <c r="L31" s="35"/>
      <c r="M31" s="32"/>
      <c r="N31" s="32"/>
      <c r="O31" s="32"/>
      <c r="P31" s="32">
        <v>25</v>
      </c>
      <c r="Q31" s="32">
        <f t="shared" si="9"/>
        <v>2831.65</v>
      </c>
      <c r="R31" s="32">
        <f t="shared" si="10"/>
        <v>37168.35</v>
      </c>
    </row>
    <row r="32" spans="1:18" ht="37.5" customHeight="1" thickBot="1" x14ac:dyDescent="0.45">
      <c r="A32" s="26">
        <v>16</v>
      </c>
      <c r="B32" s="27">
        <v>44206</v>
      </c>
      <c r="C32" s="33" t="s">
        <v>24</v>
      </c>
      <c r="D32" s="50" t="s">
        <v>58</v>
      </c>
      <c r="E32" s="50" t="s">
        <v>59</v>
      </c>
      <c r="F32" s="50" t="s">
        <v>27</v>
      </c>
      <c r="G32" s="31">
        <v>25000</v>
      </c>
      <c r="H32" s="32">
        <f t="shared" si="6"/>
        <v>717.5</v>
      </c>
      <c r="I32" s="31">
        <f t="shared" si="7"/>
        <v>760</v>
      </c>
      <c r="J32" s="31">
        <f t="shared" si="8"/>
        <v>23522.5</v>
      </c>
      <c r="K32" s="35">
        <v>0</v>
      </c>
      <c r="L32" s="35"/>
      <c r="M32" s="32"/>
      <c r="N32" s="32"/>
      <c r="O32" s="32"/>
      <c r="P32" s="32">
        <v>25</v>
      </c>
      <c r="Q32" s="32">
        <f t="shared" si="9"/>
        <v>1502.5</v>
      </c>
      <c r="R32" s="32">
        <f t="shared" si="10"/>
        <v>23497.5</v>
      </c>
    </row>
    <row r="33" spans="1:18" ht="37.5" customHeight="1" thickBot="1" x14ac:dyDescent="0.45">
      <c r="A33" s="26">
        <v>17</v>
      </c>
      <c r="B33" s="27">
        <v>44206</v>
      </c>
      <c r="C33" s="33" t="s">
        <v>24</v>
      </c>
      <c r="D33" s="50" t="s">
        <v>60</v>
      </c>
      <c r="E33" s="50" t="s">
        <v>61</v>
      </c>
      <c r="F33" s="50" t="s">
        <v>27</v>
      </c>
      <c r="G33" s="31">
        <v>30000</v>
      </c>
      <c r="H33" s="32">
        <f t="shared" si="6"/>
        <v>861</v>
      </c>
      <c r="I33" s="31">
        <f t="shared" si="7"/>
        <v>912</v>
      </c>
      <c r="J33" s="31">
        <f t="shared" si="8"/>
        <v>28227</v>
      </c>
      <c r="K33" s="35">
        <v>0</v>
      </c>
      <c r="L33" s="35"/>
      <c r="M33" s="32"/>
      <c r="N33" s="32"/>
      <c r="O33" s="32"/>
      <c r="P33" s="32">
        <f>25</f>
        <v>25</v>
      </c>
      <c r="Q33" s="32">
        <f t="shared" si="9"/>
        <v>1798</v>
      </c>
      <c r="R33" s="32">
        <f t="shared" si="10"/>
        <v>28202</v>
      </c>
    </row>
    <row r="34" spans="1:18" ht="37.5" customHeight="1" thickBot="1" x14ac:dyDescent="0.45">
      <c r="A34" s="26">
        <v>18</v>
      </c>
      <c r="B34" s="27">
        <v>44206</v>
      </c>
      <c r="C34" s="33" t="s">
        <v>24</v>
      </c>
      <c r="D34" s="50" t="s">
        <v>62</v>
      </c>
      <c r="E34" s="50" t="s">
        <v>63</v>
      </c>
      <c r="F34" s="50" t="s">
        <v>27</v>
      </c>
      <c r="G34" s="31">
        <v>30000</v>
      </c>
      <c r="H34" s="32">
        <f t="shared" si="6"/>
        <v>861</v>
      </c>
      <c r="I34" s="31">
        <f t="shared" si="7"/>
        <v>912</v>
      </c>
      <c r="J34" s="31">
        <f t="shared" si="8"/>
        <v>28227</v>
      </c>
      <c r="K34" s="35">
        <v>0</v>
      </c>
      <c r="L34" s="35"/>
      <c r="M34" s="32"/>
      <c r="N34" s="32"/>
      <c r="O34" s="32"/>
      <c r="P34" s="32">
        <v>25</v>
      </c>
      <c r="Q34" s="32">
        <f t="shared" si="9"/>
        <v>1798</v>
      </c>
      <c r="R34" s="32">
        <f t="shared" si="10"/>
        <v>28202</v>
      </c>
    </row>
    <row r="35" spans="1:18" ht="37.5" customHeight="1" thickBot="1" x14ac:dyDescent="0.45">
      <c r="A35" s="26">
        <v>19</v>
      </c>
      <c r="B35" s="27">
        <v>44206</v>
      </c>
      <c r="C35" s="33" t="s">
        <v>30</v>
      </c>
      <c r="D35" s="50" t="s">
        <v>64</v>
      </c>
      <c r="E35" s="50" t="s">
        <v>57</v>
      </c>
      <c r="F35" s="50" t="s">
        <v>27</v>
      </c>
      <c r="G35" s="31">
        <v>30000</v>
      </c>
      <c r="H35" s="32">
        <f t="shared" si="6"/>
        <v>861</v>
      </c>
      <c r="I35" s="31">
        <f t="shared" si="7"/>
        <v>912</v>
      </c>
      <c r="J35" s="31">
        <f t="shared" si="8"/>
        <v>28227</v>
      </c>
      <c r="K35" s="35">
        <v>0</v>
      </c>
      <c r="L35" s="35"/>
      <c r="M35" s="32"/>
      <c r="N35" s="32"/>
      <c r="O35" s="32"/>
      <c r="P35" s="32">
        <f>25</f>
        <v>25</v>
      </c>
      <c r="Q35" s="32">
        <f t="shared" si="9"/>
        <v>1798</v>
      </c>
      <c r="R35" s="32">
        <f t="shared" si="10"/>
        <v>28202</v>
      </c>
    </row>
    <row r="36" spans="1:18" ht="37.5" customHeight="1" thickBot="1" x14ac:dyDescent="0.45">
      <c r="A36" s="26">
        <v>20</v>
      </c>
      <c r="B36" s="27">
        <v>44206</v>
      </c>
      <c r="C36" s="33" t="s">
        <v>30</v>
      </c>
      <c r="D36" s="50" t="s">
        <v>65</v>
      </c>
      <c r="E36" s="50" t="s">
        <v>57</v>
      </c>
      <c r="F36" s="50" t="s">
        <v>27</v>
      </c>
      <c r="G36" s="31">
        <v>30000</v>
      </c>
      <c r="H36" s="32">
        <f t="shared" si="6"/>
        <v>861</v>
      </c>
      <c r="I36" s="31">
        <f t="shared" si="7"/>
        <v>912</v>
      </c>
      <c r="J36" s="31">
        <f t="shared" si="8"/>
        <v>28227</v>
      </c>
      <c r="K36" s="35">
        <v>0</v>
      </c>
      <c r="L36" s="35"/>
      <c r="M36" s="32"/>
      <c r="N36" s="32"/>
      <c r="O36" s="32"/>
      <c r="P36" s="32">
        <v>25</v>
      </c>
      <c r="Q36" s="32">
        <f t="shared" si="9"/>
        <v>1798</v>
      </c>
      <c r="R36" s="32">
        <f t="shared" si="10"/>
        <v>28202</v>
      </c>
    </row>
    <row r="37" spans="1:18" ht="37.5" customHeight="1" thickBot="1" x14ac:dyDescent="0.45">
      <c r="A37" s="26">
        <v>21</v>
      </c>
      <c r="B37" s="27" t="s">
        <v>66</v>
      </c>
      <c r="C37" s="33" t="s">
        <v>24</v>
      </c>
      <c r="D37" s="50" t="s">
        <v>67</v>
      </c>
      <c r="E37" s="50" t="s">
        <v>68</v>
      </c>
      <c r="F37" s="50" t="s">
        <v>27</v>
      </c>
      <c r="G37" s="31">
        <v>30000</v>
      </c>
      <c r="H37" s="32">
        <f t="shared" si="6"/>
        <v>861</v>
      </c>
      <c r="I37" s="31">
        <f t="shared" si="7"/>
        <v>912</v>
      </c>
      <c r="J37" s="31">
        <f t="shared" si="8"/>
        <v>28227</v>
      </c>
      <c r="K37" s="35">
        <v>0</v>
      </c>
      <c r="L37" s="35"/>
      <c r="M37" s="32"/>
      <c r="N37" s="32"/>
      <c r="O37" s="32"/>
      <c r="P37" s="32">
        <f>25</f>
        <v>25</v>
      </c>
      <c r="Q37" s="32">
        <f t="shared" si="9"/>
        <v>1798</v>
      </c>
      <c r="R37" s="32">
        <f t="shared" si="10"/>
        <v>28202</v>
      </c>
    </row>
    <row r="38" spans="1:18" ht="37.5" customHeight="1" thickBot="1" x14ac:dyDescent="0.45">
      <c r="A38" s="26">
        <v>22</v>
      </c>
      <c r="B38" s="27">
        <v>44872</v>
      </c>
      <c r="C38" s="33" t="s">
        <v>24</v>
      </c>
      <c r="D38" s="50" t="s">
        <v>69</v>
      </c>
      <c r="E38" s="50" t="s">
        <v>57</v>
      </c>
      <c r="F38" s="50" t="s">
        <v>27</v>
      </c>
      <c r="G38" s="31">
        <v>30000</v>
      </c>
      <c r="H38" s="32">
        <f t="shared" si="6"/>
        <v>861</v>
      </c>
      <c r="I38" s="31">
        <f t="shared" si="7"/>
        <v>912</v>
      </c>
      <c r="J38" s="31">
        <f t="shared" si="8"/>
        <v>28227</v>
      </c>
      <c r="K38" s="35">
        <v>0</v>
      </c>
      <c r="L38" s="35"/>
      <c r="M38" s="32"/>
      <c r="N38" s="32"/>
      <c r="O38" s="32"/>
      <c r="P38" s="32">
        <v>25</v>
      </c>
      <c r="Q38" s="32">
        <f t="shared" si="9"/>
        <v>1798</v>
      </c>
      <c r="R38" s="32">
        <f t="shared" si="10"/>
        <v>28202</v>
      </c>
    </row>
    <row r="39" spans="1:18" ht="37.5" customHeight="1" thickBot="1" x14ac:dyDescent="0.45">
      <c r="A39" s="26">
        <v>23</v>
      </c>
      <c r="B39" s="27">
        <v>44565</v>
      </c>
      <c r="C39" s="33" t="s">
        <v>24</v>
      </c>
      <c r="D39" s="50" t="s">
        <v>70</v>
      </c>
      <c r="E39" s="50" t="s">
        <v>68</v>
      </c>
      <c r="F39" s="50" t="s">
        <v>27</v>
      </c>
      <c r="G39" s="31">
        <v>30000</v>
      </c>
      <c r="H39" s="32">
        <f t="shared" si="6"/>
        <v>861</v>
      </c>
      <c r="I39" s="31">
        <f t="shared" si="7"/>
        <v>912</v>
      </c>
      <c r="J39" s="31">
        <f t="shared" si="8"/>
        <v>28227</v>
      </c>
      <c r="K39" s="35">
        <v>0</v>
      </c>
      <c r="L39" s="35"/>
      <c r="M39" s="32"/>
      <c r="N39" s="32"/>
      <c r="O39" s="32"/>
      <c r="P39" s="32">
        <v>25</v>
      </c>
      <c r="Q39" s="32">
        <f t="shared" si="9"/>
        <v>1798</v>
      </c>
      <c r="R39" s="32">
        <f t="shared" si="10"/>
        <v>28202</v>
      </c>
    </row>
    <row r="40" spans="1:18" ht="37.5" customHeight="1" thickBot="1" x14ac:dyDescent="0.45">
      <c r="A40" s="26">
        <v>24</v>
      </c>
      <c r="B40" s="27">
        <v>44931</v>
      </c>
      <c r="C40" s="33" t="s">
        <v>24</v>
      </c>
      <c r="D40" s="50" t="s">
        <v>71</v>
      </c>
      <c r="E40" s="50" t="s">
        <v>68</v>
      </c>
      <c r="F40" s="50" t="s">
        <v>27</v>
      </c>
      <c r="G40" s="31">
        <v>30000</v>
      </c>
      <c r="H40" s="32">
        <f t="shared" si="6"/>
        <v>861</v>
      </c>
      <c r="I40" s="31">
        <f t="shared" si="7"/>
        <v>912</v>
      </c>
      <c r="J40" s="31">
        <f t="shared" si="8"/>
        <v>28227</v>
      </c>
      <c r="K40" s="35">
        <v>0</v>
      </c>
      <c r="L40" s="35"/>
      <c r="M40" s="32"/>
      <c r="N40" s="32"/>
      <c r="O40" s="32"/>
      <c r="P40" s="32">
        <v>25</v>
      </c>
      <c r="Q40" s="32">
        <f t="shared" si="9"/>
        <v>1798</v>
      </c>
      <c r="R40" s="32">
        <f t="shared" si="10"/>
        <v>28202</v>
      </c>
    </row>
    <row r="41" spans="1:18" ht="37.5" customHeight="1" thickBot="1" x14ac:dyDescent="0.45">
      <c r="A41" s="26">
        <v>25</v>
      </c>
      <c r="B41" s="27">
        <v>44931</v>
      </c>
      <c r="C41" s="33" t="s">
        <v>30</v>
      </c>
      <c r="D41" s="50" t="s">
        <v>72</v>
      </c>
      <c r="E41" s="50" t="s">
        <v>57</v>
      </c>
      <c r="F41" s="50" t="s">
        <v>27</v>
      </c>
      <c r="G41" s="31">
        <v>30000</v>
      </c>
      <c r="H41" s="32">
        <f t="shared" si="6"/>
        <v>861</v>
      </c>
      <c r="I41" s="31">
        <f t="shared" si="7"/>
        <v>912</v>
      </c>
      <c r="J41" s="31">
        <f t="shared" si="8"/>
        <v>28227</v>
      </c>
      <c r="K41" s="35">
        <v>0</v>
      </c>
      <c r="L41" s="35"/>
      <c r="M41" s="32"/>
      <c r="N41" s="32"/>
      <c r="O41" s="32"/>
      <c r="P41" s="32">
        <f>25</f>
        <v>25</v>
      </c>
      <c r="Q41" s="32">
        <f t="shared" si="9"/>
        <v>1798</v>
      </c>
      <c r="R41" s="32">
        <f t="shared" si="10"/>
        <v>28202</v>
      </c>
    </row>
    <row r="42" spans="1:18" ht="37.5" customHeight="1" thickBot="1" x14ac:dyDescent="0.45">
      <c r="A42" s="26">
        <v>26</v>
      </c>
      <c r="B42" s="27">
        <v>44937</v>
      </c>
      <c r="C42" s="33" t="s">
        <v>30</v>
      </c>
      <c r="D42" s="50" t="s">
        <v>73</v>
      </c>
      <c r="E42" s="50" t="s">
        <v>74</v>
      </c>
      <c r="F42" s="50" t="s">
        <v>27</v>
      </c>
      <c r="G42" s="31">
        <v>45000</v>
      </c>
      <c r="H42" s="32">
        <f t="shared" si="6"/>
        <v>1291.5</v>
      </c>
      <c r="I42" s="31">
        <f t="shared" si="7"/>
        <v>1368</v>
      </c>
      <c r="J42" s="31">
        <f t="shared" si="8"/>
        <v>42340.5</v>
      </c>
      <c r="K42" s="35">
        <v>0</v>
      </c>
      <c r="L42" s="35"/>
      <c r="M42" s="32"/>
      <c r="N42" s="32"/>
      <c r="O42" s="32"/>
      <c r="P42" s="32">
        <v>25</v>
      </c>
      <c r="Q42" s="32">
        <f t="shared" si="9"/>
        <v>2684.5</v>
      </c>
      <c r="R42" s="32">
        <f t="shared" si="10"/>
        <v>42315.5</v>
      </c>
    </row>
    <row r="43" spans="1:18" ht="37.5" customHeight="1" thickBot="1" x14ac:dyDescent="0.45">
      <c r="A43" s="26">
        <v>27</v>
      </c>
      <c r="B43" s="27">
        <v>44938</v>
      </c>
      <c r="C43" s="33" t="s">
        <v>24</v>
      </c>
      <c r="D43" s="50" t="s">
        <v>75</v>
      </c>
      <c r="E43" s="50" t="s">
        <v>76</v>
      </c>
      <c r="F43" s="50" t="s">
        <v>27</v>
      </c>
      <c r="G43" s="31">
        <v>45000</v>
      </c>
      <c r="H43" s="32">
        <f t="shared" si="6"/>
        <v>1291.5</v>
      </c>
      <c r="I43" s="31">
        <f t="shared" si="7"/>
        <v>1368</v>
      </c>
      <c r="J43" s="31">
        <f t="shared" si="8"/>
        <v>42340.5</v>
      </c>
      <c r="K43" s="35">
        <v>0</v>
      </c>
      <c r="L43" s="35"/>
      <c r="M43" s="32"/>
      <c r="N43" s="32"/>
      <c r="O43" s="32"/>
      <c r="P43" s="32">
        <v>25</v>
      </c>
      <c r="Q43" s="32">
        <f t="shared" si="9"/>
        <v>2684.5</v>
      </c>
      <c r="R43" s="32">
        <f t="shared" si="10"/>
        <v>42315.5</v>
      </c>
    </row>
    <row r="44" spans="1:18" ht="37.5" customHeight="1" thickBot="1" x14ac:dyDescent="0.45">
      <c r="A44" s="26">
        <v>28</v>
      </c>
      <c r="B44" s="27">
        <v>45658</v>
      </c>
      <c r="C44" s="33" t="s">
        <v>24</v>
      </c>
      <c r="D44" s="50" t="s">
        <v>77</v>
      </c>
      <c r="E44" s="50" t="s">
        <v>78</v>
      </c>
      <c r="F44" s="50" t="s">
        <v>27</v>
      </c>
      <c r="G44" s="31">
        <v>30000</v>
      </c>
      <c r="H44" s="32">
        <f t="shared" si="6"/>
        <v>861</v>
      </c>
      <c r="I44" s="31">
        <f t="shared" si="7"/>
        <v>912</v>
      </c>
      <c r="J44" s="31">
        <f t="shared" si="8"/>
        <v>28227</v>
      </c>
      <c r="K44" s="35">
        <v>0</v>
      </c>
      <c r="L44" s="35"/>
      <c r="M44" s="32"/>
      <c r="N44" s="32"/>
      <c r="O44" s="32"/>
      <c r="P44" s="32">
        <v>25</v>
      </c>
      <c r="Q44" s="32">
        <f t="shared" si="9"/>
        <v>1798</v>
      </c>
      <c r="R44" s="32">
        <f t="shared" si="10"/>
        <v>28202</v>
      </c>
    </row>
    <row r="45" spans="1:18" ht="37.5" customHeight="1" thickBot="1" x14ac:dyDescent="0.45">
      <c r="A45" s="26">
        <v>29</v>
      </c>
      <c r="B45" s="27">
        <v>45658</v>
      </c>
      <c r="C45" s="33" t="s">
        <v>24</v>
      </c>
      <c r="D45" s="50" t="s">
        <v>79</v>
      </c>
      <c r="E45" s="50" t="s">
        <v>80</v>
      </c>
      <c r="F45" s="50" t="s">
        <v>27</v>
      </c>
      <c r="G45" s="31">
        <v>45000</v>
      </c>
      <c r="H45" s="32">
        <f t="shared" si="6"/>
        <v>1291.5</v>
      </c>
      <c r="I45" s="31">
        <f t="shared" si="7"/>
        <v>1368</v>
      </c>
      <c r="J45" s="31">
        <f t="shared" si="8"/>
        <v>42340.5</v>
      </c>
      <c r="K45" s="35">
        <v>1148.33</v>
      </c>
      <c r="L45" s="35"/>
      <c r="M45" s="32"/>
      <c r="N45" s="32"/>
      <c r="O45" s="32"/>
      <c r="P45" s="32">
        <v>25</v>
      </c>
      <c r="Q45" s="32">
        <f t="shared" si="9"/>
        <v>3832.83</v>
      </c>
      <c r="R45" s="32">
        <f t="shared" si="10"/>
        <v>41167.17</v>
      </c>
    </row>
    <row r="46" spans="1:18" ht="37.5" customHeight="1" thickBot="1" x14ac:dyDescent="0.45">
      <c r="A46" s="26">
        <v>30</v>
      </c>
      <c r="B46" s="27">
        <v>45658</v>
      </c>
      <c r="C46" s="33" t="s">
        <v>24</v>
      </c>
      <c r="D46" s="50" t="s">
        <v>81</v>
      </c>
      <c r="E46" s="50" t="s">
        <v>68</v>
      </c>
      <c r="F46" s="50" t="s">
        <v>27</v>
      </c>
      <c r="G46" s="31">
        <v>30000</v>
      </c>
      <c r="H46" s="32">
        <f t="shared" si="6"/>
        <v>861</v>
      </c>
      <c r="I46" s="31">
        <f t="shared" si="7"/>
        <v>912</v>
      </c>
      <c r="J46" s="31">
        <f t="shared" si="8"/>
        <v>28227</v>
      </c>
      <c r="K46" s="35">
        <v>0</v>
      </c>
      <c r="L46" s="35"/>
      <c r="M46" s="32"/>
      <c r="N46" s="32"/>
      <c r="O46" s="32"/>
      <c r="P46" s="32">
        <v>25</v>
      </c>
      <c r="Q46" s="32">
        <f t="shared" si="9"/>
        <v>1798</v>
      </c>
      <c r="R46" s="32">
        <f t="shared" si="10"/>
        <v>28202</v>
      </c>
    </row>
    <row r="47" spans="1:18" ht="37.5" customHeight="1" thickBot="1" x14ac:dyDescent="0.45">
      <c r="A47" s="26">
        <v>31</v>
      </c>
      <c r="B47" s="27">
        <v>45659</v>
      </c>
      <c r="C47" s="33" t="s">
        <v>30</v>
      </c>
      <c r="D47" s="50" t="s">
        <v>82</v>
      </c>
      <c r="E47" s="50" t="s">
        <v>83</v>
      </c>
      <c r="F47" s="50" t="s">
        <v>27</v>
      </c>
      <c r="G47" s="31">
        <v>30000</v>
      </c>
      <c r="H47" s="32">
        <f t="shared" si="6"/>
        <v>861</v>
      </c>
      <c r="I47" s="31">
        <f t="shared" si="7"/>
        <v>912</v>
      </c>
      <c r="J47" s="31">
        <f t="shared" si="8"/>
        <v>28227</v>
      </c>
      <c r="K47" s="35">
        <v>0</v>
      </c>
      <c r="L47" s="35"/>
      <c r="M47" s="32"/>
      <c r="N47" s="32"/>
      <c r="O47" s="32"/>
      <c r="P47" s="32">
        <v>25</v>
      </c>
      <c r="Q47" s="32">
        <f t="shared" si="9"/>
        <v>1798</v>
      </c>
      <c r="R47" s="32">
        <f t="shared" si="10"/>
        <v>28202</v>
      </c>
    </row>
    <row r="48" spans="1:18" ht="37.5" customHeight="1" thickBot="1" x14ac:dyDescent="0.45">
      <c r="A48" s="26">
        <v>32</v>
      </c>
      <c r="B48" s="27">
        <v>45660</v>
      </c>
      <c r="C48" s="33" t="s">
        <v>24</v>
      </c>
      <c r="D48" s="50" t="str">
        <f>'[1]PROYECCION 2025 FIJOS'!D39</f>
        <v xml:space="preserve"> SANTO BRUJAN CARMONA </v>
      </c>
      <c r="E48" s="50" t="s">
        <v>63</v>
      </c>
      <c r="F48" s="50" t="s">
        <v>27</v>
      </c>
      <c r="G48" s="31">
        <v>30000</v>
      </c>
      <c r="H48" s="32">
        <f t="shared" si="6"/>
        <v>861</v>
      </c>
      <c r="I48" s="31">
        <f t="shared" si="7"/>
        <v>912</v>
      </c>
      <c r="J48" s="31">
        <f t="shared" si="8"/>
        <v>28227</v>
      </c>
      <c r="K48" s="35">
        <v>0</v>
      </c>
      <c r="L48" s="35"/>
      <c r="M48" s="32"/>
      <c r="N48" s="32"/>
      <c r="O48" s="32"/>
      <c r="P48" s="32">
        <v>25</v>
      </c>
      <c r="Q48" s="32">
        <f t="shared" si="9"/>
        <v>1798</v>
      </c>
      <c r="R48" s="32">
        <f t="shared" si="10"/>
        <v>28202</v>
      </c>
    </row>
    <row r="49" spans="1:18" ht="37.5" customHeight="1" thickBot="1" x14ac:dyDescent="0.45">
      <c r="A49" s="26">
        <v>33</v>
      </c>
      <c r="B49" s="27">
        <v>45660</v>
      </c>
      <c r="C49" s="33" t="s">
        <v>24</v>
      </c>
      <c r="D49" s="50" t="str">
        <f>'[1]PROYECCION 2025 FIJOS'!D40</f>
        <v xml:space="preserve">CRISTIAN PEREZ </v>
      </c>
      <c r="E49" s="50" t="s">
        <v>84</v>
      </c>
      <c r="F49" s="50" t="s">
        <v>27</v>
      </c>
      <c r="G49" s="31">
        <v>45000</v>
      </c>
      <c r="H49" s="32">
        <f t="shared" si="6"/>
        <v>1291.5</v>
      </c>
      <c r="I49" s="31">
        <f t="shared" si="7"/>
        <v>1368</v>
      </c>
      <c r="J49" s="31">
        <f t="shared" si="8"/>
        <v>42340.5</v>
      </c>
      <c r="K49" s="35">
        <v>1148.33</v>
      </c>
      <c r="L49" s="35"/>
      <c r="M49" s="32"/>
      <c r="N49" s="32"/>
      <c r="O49" s="32"/>
      <c r="P49" s="32">
        <v>25</v>
      </c>
      <c r="Q49" s="32">
        <f t="shared" si="9"/>
        <v>3832.83</v>
      </c>
      <c r="R49" s="32">
        <f t="shared" si="10"/>
        <v>41167.17</v>
      </c>
    </row>
    <row r="50" spans="1:18" ht="37.5" customHeight="1" thickBot="1" x14ac:dyDescent="0.45">
      <c r="A50" s="26">
        <v>34</v>
      </c>
      <c r="B50" s="27">
        <v>45660</v>
      </c>
      <c r="C50" s="33" t="s">
        <v>24</v>
      </c>
      <c r="D50" s="50" t="str">
        <f>'[1]PROYECCION 2025 FIJOS'!D41</f>
        <v xml:space="preserve"> FRANCISCO SALAS </v>
      </c>
      <c r="E50" s="50" t="s">
        <v>63</v>
      </c>
      <c r="F50" s="50" t="s">
        <v>27</v>
      </c>
      <c r="G50" s="31">
        <v>30000</v>
      </c>
      <c r="H50" s="32">
        <f t="shared" si="6"/>
        <v>861</v>
      </c>
      <c r="I50" s="31">
        <f t="shared" si="7"/>
        <v>912</v>
      </c>
      <c r="J50" s="31">
        <f t="shared" si="8"/>
        <v>28227</v>
      </c>
      <c r="K50" s="35">
        <v>0</v>
      </c>
      <c r="L50" s="35"/>
      <c r="M50" s="32"/>
      <c r="N50" s="32"/>
      <c r="O50" s="32"/>
      <c r="P50" s="32">
        <v>25</v>
      </c>
      <c r="Q50" s="32">
        <f t="shared" si="9"/>
        <v>1798</v>
      </c>
      <c r="R50" s="32">
        <f t="shared" si="10"/>
        <v>28202</v>
      </c>
    </row>
    <row r="51" spans="1:18" ht="37.5" customHeight="1" thickBot="1" x14ac:dyDescent="0.45">
      <c r="A51" s="26">
        <v>35</v>
      </c>
      <c r="B51" s="27">
        <v>45660</v>
      </c>
      <c r="C51" s="33" t="s">
        <v>24</v>
      </c>
      <c r="D51" s="50" t="str">
        <f>'[1]PROYECCION 2025 FIJOS'!D42</f>
        <v xml:space="preserve"> DANNY MAURICIO MELO A. </v>
      </c>
      <c r="E51" s="50" t="s">
        <v>63</v>
      </c>
      <c r="F51" s="50" t="s">
        <v>27</v>
      </c>
      <c r="G51" s="31">
        <v>30000</v>
      </c>
      <c r="H51" s="32">
        <f t="shared" si="6"/>
        <v>861</v>
      </c>
      <c r="I51" s="31">
        <f t="shared" si="7"/>
        <v>912</v>
      </c>
      <c r="J51" s="31">
        <f t="shared" si="8"/>
        <v>28227</v>
      </c>
      <c r="K51" s="35">
        <v>0</v>
      </c>
      <c r="L51" s="35"/>
      <c r="M51" s="32"/>
      <c r="N51" s="32"/>
      <c r="O51" s="32"/>
      <c r="P51" s="32">
        <v>25</v>
      </c>
      <c r="Q51" s="32">
        <f t="shared" si="9"/>
        <v>1798</v>
      </c>
      <c r="R51" s="32">
        <f t="shared" si="10"/>
        <v>28202</v>
      </c>
    </row>
    <row r="52" spans="1:18" ht="37.5" customHeight="1" thickBot="1" x14ac:dyDescent="0.45">
      <c r="A52" s="26">
        <v>36</v>
      </c>
      <c r="B52" s="27">
        <v>45660</v>
      </c>
      <c r="C52" s="33" t="s">
        <v>30</v>
      </c>
      <c r="D52" s="50" t="s">
        <v>85</v>
      </c>
      <c r="E52" s="50" t="s">
        <v>57</v>
      </c>
      <c r="F52" s="50" t="s">
        <v>27</v>
      </c>
      <c r="G52" s="31">
        <v>30000</v>
      </c>
      <c r="H52" s="32">
        <f t="shared" si="6"/>
        <v>861</v>
      </c>
      <c r="I52" s="31">
        <f t="shared" si="7"/>
        <v>912</v>
      </c>
      <c r="J52" s="31">
        <f t="shared" si="8"/>
        <v>28227</v>
      </c>
      <c r="K52" s="35">
        <v>0</v>
      </c>
      <c r="L52" s="35"/>
      <c r="M52" s="32"/>
      <c r="N52" s="32"/>
      <c r="O52" s="32"/>
      <c r="P52" s="32">
        <v>25</v>
      </c>
      <c r="Q52" s="32">
        <f t="shared" si="9"/>
        <v>1798</v>
      </c>
      <c r="R52" s="32">
        <f t="shared" si="10"/>
        <v>28202</v>
      </c>
    </row>
    <row r="53" spans="1:18" ht="37.5" customHeight="1" thickBot="1" x14ac:dyDescent="0.45">
      <c r="A53" s="26">
        <v>37</v>
      </c>
      <c r="B53" s="27">
        <v>45661</v>
      </c>
      <c r="C53" s="33" t="s">
        <v>24</v>
      </c>
      <c r="D53" s="50" t="str">
        <f>'[1]PROYECCION 2025 FIJOS'!D44</f>
        <v xml:space="preserve">  JULIO ANT. SEVERINO </v>
      </c>
      <c r="E53" s="50" t="s">
        <v>86</v>
      </c>
      <c r="F53" s="50" t="s">
        <v>27</v>
      </c>
      <c r="G53" s="31">
        <v>30000</v>
      </c>
      <c r="H53" s="32">
        <f t="shared" si="6"/>
        <v>861</v>
      </c>
      <c r="I53" s="31">
        <f t="shared" si="7"/>
        <v>912</v>
      </c>
      <c r="J53" s="31">
        <f t="shared" si="8"/>
        <v>28227</v>
      </c>
      <c r="K53" s="35">
        <v>0</v>
      </c>
      <c r="L53" s="35"/>
      <c r="M53" s="32"/>
      <c r="N53" s="32"/>
      <c r="O53" s="32"/>
      <c r="P53" s="32">
        <v>25</v>
      </c>
      <c r="Q53" s="32">
        <f t="shared" si="9"/>
        <v>1798</v>
      </c>
      <c r="R53" s="32">
        <f t="shared" si="10"/>
        <v>28202</v>
      </c>
    </row>
    <row r="54" spans="1:18" ht="37.5" customHeight="1" thickBot="1" x14ac:dyDescent="0.45">
      <c r="A54" s="26">
        <v>38</v>
      </c>
      <c r="B54" s="27">
        <v>45661</v>
      </c>
      <c r="C54" s="33" t="s">
        <v>24</v>
      </c>
      <c r="D54" s="50" t="s">
        <v>87</v>
      </c>
      <c r="E54" s="50" t="s">
        <v>88</v>
      </c>
      <c r="F54" s="50" t="s">
        <v>27</v>
      </c>
      <c r="G54" s="31">
        <v>40000</v>
      </c>
      <c r="H54" s="32">
        <f t="shared" si="6"/>
        <v>1148</v>
      </c>
      <c r="I54" s="31">
        <f t="shared" si="7"/>
        <v>1216</v>
      </c>
      <c r="J54" s="31">
        <f t="shared" si="8"/>
        <v>37636</v>
      </c>
      <c r="K54" s="35">
        <v>442.65</v>
      </c>
      <c r="L54" s="35"/>
      <c r="M54" s="32"/>
      <c r="N54" s="32"/>
      <c r="O54" s="32"/>
      <c r="P54" s="32">
        <v>25</v>
      </c>
      <c r="Q54" s="32">
        <f t="shared" si="9"/>
        <v>2831.65</v>
      </c>
      <c r="R54" s="32">
        <f t="shared" si="10"/>
        <v>37168.35</v>
      </c>
    </row>
    <row r="55" spans="1:18" ht="37.5" customHeight="1" thickBot="1" x14ac:dyDescent="0.45">
      <c r="A55" s="26">
        <v>39</v>
      </c>
      <c r="B55" s="27">
        <v>45661</v>
      </c>
      <c r="C55" s="33" t="s">
        <v>24</v>
      </c>
      <c r="D55" s="50" t="s">
        <v>89</v>
      </c>
      <c r="E55" s="50" t="s">
        <v>90</v>
      </c>
      <c r="F55" s="50" t="s">
        <v>27</v>
      </c>
      <c r="G55" s="31">
        <v>35000</v>
      </c>
      <c r="H55" s="32">
        <f t="shared" si="6"/>
        <v>1004.5</v>
      </c>
      <c r="I55" s="31">
        <f t="shared" si="7"/>
        <v>1064</v>
      </c>
      <c r="J55" s="31">
        <f t="shared" si="8"/>
        <v>32931.5</v>
      </c>
      <c r="K55" s="35">
        <v>0</v>
      </c>
      <c r="L55" s="35"/>
      <c r="M55" s="32"/>
      <c r="N55" s="32"/>
      <c r="O55" s="32"/>
      <c r="P55" s="32">
        <v>25</v>
      </c>
      <c r="Q55" s="32">
        <f t="shared" si="9"/>
        <v>2093.5</v>
      </c>
      <c r="R55" s="32">
        <f t="shared" si="10"/>
        <v>32906.5</v>
      </c>
    </row>
    <row r="56" spans="1:18" ht="37.5" customHeight="1" thickBot="1" x14ac:dyDescent="0.45">
      <c r="A56" s="26">
        <v>40</v>
      </c>
      <c r="B56" s="27">
        <v>45661</v>
      </c>
      <c r="C56" s="33" t="s">
        <v>30</v>
      </c>
      <c r="D56" s="50" t="s">
        <v>91</v>
      </c>
      <c r="E56" s="50" t="s">
        <v>92</v>
      </c>
      <c r="F56" s="50" t="s">
        <v>27</v>
      </c>
      <c r="G56" s="31">
        <v>40000</v>
      </c>
      <c r="H56" s="32">
        <f t="shared" si="6"/>
        <v>1148</v>
      </c>
      <c r="I56" s="31">
        <f t="shared" si="7"/>
        <v>1216</v>
      </c>
      <c r="J56" s="31">
        <f t="shared" si="8"/>
        <v>37636</v>
      </c>
      <c r="K56" s="35">
        <v>442.65</v>
      </c>
      <c r="L56" s="35"/>
      <c r="M56" s="32"/>
      <c r="N56" s="32"/>
      <c r="O56" s="32"/>
      <c r="P56" s="32">
        <v>25</v>
      </c>
      <c r="Q56" s="32">
        <f t="shared" si="9"/>
        <v>2831.65</v>
      </c>
      <c r="R56" s="32">
        <f t="shared" si="10"/>
        <v>37168.35</v>
      </c>
    </row>
    <row r="57" spans="1:18" ht="37.5" customHeight="1" thickBot="1" x14ac:dyDescent="0.45">
      <c r="A57" s="26">
        <v>41</v>
      </c>
      <c r="B57" s="27">
        <v>45661</v>
      </c>
      <c r="C57" s="33" t="s">
        <v>30</v>
      </c>
      <c r="D57" s="50" t="s">
        <v>93</v>
      </c>
      <c r="E57" s="50" t="s">
        <v>57</v>
      </c>
      <c r="F57" s="50" t="s">
        <v>27</v>
      </c>
      <c r="G57" s="31">
        <v>30000</v>
      </c>
      <c r="H57" s="32">
        <f t="shared" si="6"/>
        <v>861</v>
      </c>
      <c r="I57" s="31">
        <f t="shared" si="7"/>
        <v>912</v>
      </c>
      <c r="J57" s="31">
        <f t="shared" si="8"/>
        <v>28227</v>
      </c>
      <c r="K57" s="35">
        <v>0</v>
      </c>
      <c r="L57" s="35"/>
      <c r="M57" s="32"/>
      <c r="N57" s="32"/>
      <c r="O57" s="32"/>
      <c r="P57" s="32">
        <v>25</v>
      </c>
      <c r="Q57" s="32">
        <f t="shared" si="9"/>
        <v>1798</v>
      </c>
      <c r="R57" s="32">
        <f t="shared" si="10"/>
        <v>28202</v>
      </c>
    </row>
    <row r="58" spans="1:18" ht="37.5" customHeight="1" thickBot="1" x14ac:dyDescent="0.45">
      <c r="A58" s="26">
        <v>42</v>
      </c>
      <c r="B58" s="27">
        <v>45662</v>
      </c>
      <c r="C58" s="33" t="s">
        <v>24</v>
      </c>
      <c r="D58" s="50" t="s">
        <v>94</v>
      </c>
      <c r="E58" s="50" t="s">
        <v>59</v>
      </c>
      <c r="F58" s="50" t="s">
        <v>27</v>
      </c>
      <c r="G58" s="31">
        <v>30000</v>
      </c>
      <c r="H58" s="32">
        <f t="shared" si="6"/>
        <v>861</v>
      </c>
      <c r="I58" s="31">
        <f t="shared" si="7"/>
        <v>912</v>
      </c>
      <c r="J58" s="31">
        <f t="shared" si="8"/>
        <v>28227</v>
      </c>
      <c r="K58" s="35">
        <v>0</v>
      </c>
      <c r="L58" s="35"/>
      <c r="M58" s="32"/>
      <c r="N58" s="32"/>
      <c r="O58" s="32"/>
      <c r="P58" s="32">
        <v>25</v>
      </c>
      <c r="Q58" s="32">
        <f t="shared" si="9"/>
        <v>1798</v>
      </c>
      <c r="R58" s="32">
        <f t="shared" si="10"/>
        <v>28202</v>
      </c>
    </row>
    <row r="59" spans="1:18" ht="37.5" customHeight="1" thickBot="1" x14ac:dyDescent="0.45">
      <c r="A59" s="26">
        <v>43</v>
      </c>
      <c r="B59" s="27">
        <v>45662</v>
      </c>
      <c r="C59" s="33" t="s">
        <v>30</v>
      </c>
      <c r="D59" s="50" t="s">
        <v>95</v>
      </c>
      <c r="E59" s="50" t="s">
        <v>57</v>
      </c>
      <c r="F59" s="50" t="s">
        <v>27</v>
      </c>
      <c r="G59" s="31">
        <v>30000</v>
      </c>
      <c r="H59" s="32">
        <f t="shared" si="6"/>
        <v>861</v>
      </c>
      <c r="I59" s="31">
        <f t="shared" si="7"/>
        <v>912</v>
      </c>
      <c r="J59" s="31">
        <f t="shared" si="8"/>
        <v>28227</v>
      </c>
      <c r="K59" s="35">
        <v>0</v>
      </c>
      <c r="L59" s="35"/>
      <c r="M59" s="32"/>
      <c r="N59" s="32"/>
      <c r="O59" s="32"/>
      <c r="P59" s="32">
        <v>25</v>
      </c>
      <c r="Q59" s="32">
        <f t="shared" si="9"/>
        <v>1798</v>
      </c>
      <c r="R59" s="32">
        <f t="shared" si="10"/>
        <v>28202</v>
      </c>
    </row>
    <row r="60" spans="1:18" ht="37.5" customHeight="1" thickBot="1" x14ac:dyDescent="0.45">
      <c r="A60" s="26">
        <v>44</v>
      </c>
      <c r="B60" s="27">
        <v>45662</v>
      </c>
      <c r="C60" s="33" t="s">
        <v>24</v>
      </c>
      <c r="D60" s="50" t="s">
        <v>96</v>
      </c>
      <c r="E60" s="50" t="s">
        <v>97</v>
      </c>
      <c r="F60" s="50" t="s">
        <v>27</v>
      </c>
      <c r="G60" s="31">
        <v>30000</v>
      </c>
      <c r="H60" s="32">
        <f t="shared" si="6"/>
        <v>861</v>
      </c>
      <c r="I60" s="31">
        <f t="shared" si="7"/>
        <v>912</v>
      </c>
      <c r="J60" s="31">
        <f t="shared" si="8"/>
        <v>28227</v>
      </c>
      <c r="K60" s="35">
        <v>0</v>
      </c>
      <c r="L60" s="35"/>
      <c r="M60" s="32"/>
      <c r="N60" s="32"/>
      <c r="O60" s="32"/>
      <c r="P60" s="32">
        <v>25</v>
      </c>
      <c r="Q60" s="32">
        <f t="shared" si="9"/>
        <v>1798</v>
      </c>
      <c r="R60" s="32">
        <f t="shared" si="10"/>
        <v>28202</v>
      </c>
    </row>
    <row r="61" spans="1:18" ht="37.5" customHeight="1" thickBot="1" x14ac:dyDescent="0.45">
      <c r="A61" s="26">
        <v>45</v>
      </c>
      <c r="B61" s="27">
        <v>45662</v>
      </c>
      <c r="C61" s="33" t="s">
        <v>24</v>
      </c>
      <c r="D61" s="50" t="s">
        <v>98</v>
      </c>
      <c r="E61" s="50" t="s">
        <v>99</v>
      </c>
      <c r="F61" s="50" t="s">
        <v>27</v>
      </c>
      <c r="G61" s="31">
        <v>40000</v>
      </c>
      <c r="H61" s="32">
        <f t="shared" si="6"/>
        <v>1148</v>
      </c>
      <c r="I61" s="31">
        <f t="shared" si="7"/>
        <v>1216</v>
      </c>
      <c r="J61" s="31">
        <f t="shared" si="8"/>
        <v>37636</v>
      </c>
      <c r="K61" s="35">
        <v>442.65</v>
      </c>
      <c r="L61" s="35"/>
      <c r="M61" s="32"/>
      <c r="N61" s="32"/>
      <c r="O61" s="32"/>
      <c r="P61" s="32">
        <v>25</v>
      </c>
      <c r="Q61" s="32">
        <f t="shared" si="9"/>
        <v>2831.65</v>
      </c>
      <c r="R61" s="32">
        <f t="shared" si="10"/>
        <v>37168.35</v>
      </c>
    </row>
    <row r="62" spans="1:18" ht="37.5" customHeight="1" thickBot="1" x14ac:dyDescent="0.45">
      <c r="A62" s="26">
        <v>46</v>
      </c>
      <c r="B62" s="27">
        <v>45662</v>
      </c>
      <c r="C62" s="33" t="s">
        <v>30</v>
      </c>
      <c r="D62" s="50" t="s">
        <v>100</v>
      </c>
      <c r="E62" s="50" t="s">
        <v>101</v>
      </c>
      <c r="F62" s="50" t="s">
        <v>27</v>
      </c>
      <c r="G62" s="31">
        <v>35000</v>
      </c>
      <c r="H62" s="32">
        <f t="shared" si="6"/>
        <v>1004.5</v>
      </c>
      <c r="I62" s="31">
        <f t="shared" si="7"/>
        <v>1064</v>
      </c>
      <c r="J62" s="31">
        <f t="shared" si="8"/>
        <v>32931.5</v>
      </c>
      <c r="K62" s="35">
        <v>0</v>
      </c>
      <c r="L62" s="35"/>
      <c r="M62" s="32"/>
      <c r="N62" s="32"/>
      <c r="O62" s="32"/>
      <c r="P62" s="32">
        <v>25</v>
      </c>
      <c r="Q62" s="32">
        <f t="shared" si="9"/>
        <v>2093.5</v>
      </c>
      <c r="R62" s="32">
        <f t="shared" si="10"/>
        <v>32906.5</v>
      </c>
    </row>
    <row r="63" spans="1:18" ht="37.5" customHeight="1" thickBot="1" x14ac:dyDescent="0.45">
      <c r="A63" s="26">
        <v>47</v>
      </c>
      <c r="B63" s="27">
        <v>45662</v>
      </c>
      <c r="C63" s="33" t="s">
        <v>30</v>
      </c>
      <c r="D63" s="50" t="s">
        <v>102</v>
      </c>
      <c r="E63" s="50" t="s">
        <v>103</v>
      </c>
      <c r="F63" s="50" t="s">
        <v>27</v>
      </c>
      <c r="G63" s="31">
        <v>45000</v>
      </c>
      <c r="H63" s="32">
        <f t="shared" si="6"/>
        <v>1291.5</v>
      </c>
      <c r="I63" s="31">
        <f t="shared" si="7"/>
        <v>1368</v>
      </c>
      <c r="J63" s="31">
        <f t="shared" si="8"/>
        <v>42340.5</v>
      </c>
      <c r="K63" s="35">
        <v>1148.33</v>
      </c>
      <c r="L63" s="35"/>
      <c r="M63" s="32"/>
      <c r="N63" s="32"/>
      <c r="O63" s="32"/>
      <c r="P63" s="32">
        <v>25</v>
      </c>
      <c r="Q63" s="32">
        <f>H63+I63+K63+P63+M63+N63+O63</f>
        <v>3832.83</v>
      </c>
      <c r="R63" s="32">
        <f>G63-Q63</f>
        <v>41167.17</v>
      </c>
    </row>
    <row r="64" spans="1:18" ht="37.5" customHeight="1" thickBot="1" x14ac:dyDescent="0.45">
      <c r="A64" s="26">
        <v>48</v>
      </c>
      <c r="B64" s="27">
        <v>45663</v>
      </c>
      <c r="C64" s="33" t="s">
        <v>24</v>
      </c>
      <c r="D64" s="50" t="s">
        <v>104</v>
      </c>
      <c r="E64" s="50" t="s">
        <v>105</v>
      </c>
      <c r="F64" s="50" t="s">
        <v>27</v>
      </c>
      <c r="G64" s="31">
        <v>40000</v>
      </c>
      <c r="H64" s="32">
        <f t="shared" si="6"/>
        <v>1148</v>
      </c>
      <c r="I64" s="31">
        <f t="shared" si="7"/>
        <v>1216</v>
      </c>
      <c r="J64" s="31">
        <f t="shared" si="8"/>
        <v>37636</v>
      </c>
      <c r="K64" s="35">
        <v>442.65</v>
      </c>
      <c r="L64" s="35"/>
      <c r="M64" s="32"/>
      <c r="N64" s="32"/>
      <c r="O64" s="32"/>
      <c r="P64" s="32">
        <v>25</v>
      </c>
      <c r="Q64" s="32">
        <f>H64+I64+K64+P64+M64+N64+O64</f>
        <v>2831.65</v>
      </c>
      <c r="R64" s="32">
        <f>G64-Q64</f>
        <v>37168.35</v>
      </c>
    </row>
    <row r="65" spans="1:18" ht="37.5" customHeight="1" thickBot="1" x14ac:dyDescent="0.45">
      <c r="A65" s="26">
        <v>49</v>
      </c>
      <c r="B65" s="27">
        <v>45663</v>
      </c>
      <c r="C65" s="33" t="s">
        <v>30</v>
      </c>
      <c r="D65" s="50" t="s">
        <v>106</v>
      </c>
      <c r="E65" s="50" t="s">
        <v>107</v>
      </c>
      <c r="F65" s="50" t="s">
        <v>27</v>
      </c>
      <c r="G65" s="31">
        <v>125000</v>
      </c>
      <c r="H65" s="32">
        <f t="shared" si="6"/>
        <v>3587.5</v>
      </c>
      <c r="I65" s="31">
        <f t="shared" si="7"/>
        <v>3800</v>
      </c>
      <c r="J65" s="31">
        <f t="shared" si="8"/>
        <v>117612.5</v>
      </c>
      <c r="K65" s="35">
        <v>17985.990000000002</v>
      </c>
      <c r="L65" s="35"/>
      <c r="M65" s="32"/>
      <c r="N65" s="32"/>
      <c r="O65" s="32"/>
      <c r="P65" s="32">
        <v>25</v>
      </c>
      <c r="Q65" s="32">
        <f>H65+I65+K65+P65+M65+N65+O65</f>
        <v>25398.49</v>
      </c>
      <c r="R65" s="32">
        <f>G65-Q65</f>
        <v>99601.51</v>
      </c>
    </row>
    <row r="66" spans="1:18" ht="49.15" customHeight="1" thickBot="1" x14ac:dyDescent="0.45">
      <c r="A66" s="51"/>
      <c r="B66" s="79" t="s">
        <v>46</v>
      </c>
      <c r="C66" s="80" t="s">
        <v>108</v>
      </c>
      <c r="D66" s="80"/>
      <c r="E66" s="81"/>
      <c r="F66" s="52"/>
      <c r="G66" s="53">
        <f>SUM(G27:G65)</f>
        <v>1465000</v>
      </c>
      <c r="H66" s="53">
        <f t="shared" ref="H66:Q66" si="11">SUM(H27:H65)</f>
        <v>42045.5</v>
      </c>
      <c r="I66" s="53">
        <f t="shared" si="11"/>
        <v>44536</v>
      </c>
      <c r="J66" s="53">
        <f t="shared" si="11"/>
        <v>1378418.5</v>
      </c>
      <c r="K66" s="53">
        <f t="shared" si="11"/>
        <v>28279.21</v>
      </c>
      <c r="L66" s="53">
        <f t="shared" si="11"/>
        <v>0</v>
      </c>
      <c r="M66" s="53">
        <f t="shared" si="11"/>
        <v>0</v>
      </c>
      <c r="N66" s="53">
        <f t="shared" si="11"/>
        <v>0</v>
      </c>
      <c r="O66" s="53">
        <f t="shared" si="11"/>
        <v>0</v>
      </c>
      <c r="P66" s="53">
        <f t="shared" si="11"/>
        <v>975</v>
      </c>
      <c r="Q66" s="53">
        <f t="shared" si="11"/>
        <v>115835.70999999999</v>
      </c>
      <c r="R66" s="53">
        <f>SUM(R27:R65)</f>
        <v>1349164.2900000003</v>
      </c>
    </row>
    <row r="67" spans="1:18" ht="37.5" customHeight="1" x14ac:dyDescent="0.25">
      <c r="A67" s="82"/>
      <c r="B67" s="84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2"/>
    </row>
    <row r="68" spans="1:18" ht="37.5" customHeight="1" thickBot="1" x14ac:dyDescent="0.3">
      <c r="A68" s="83"/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3"/>
    </row>
    <row r="69" spans="1:18" ht="49.9" customHeight="1" thickBot="1" x14ac:dyDescent="0.45">
      <c r="A69" s="51"/>
      <c r="B69" s="79" t="s">
        <v>109</v>
      </c>
      <c r="C69" s="80"/>
      <c r="D69" s="80"/>
      <c r="E69" s="81"/>
      <c r="F69" s="54"/>
      <c r="G69" s="53">
        <f t="shared" ref="G69:R69" si="12">G66+G24</f>
        <v>3290000</v>
      </c>
      <c r="H69" s="53">
        <f t="shared" si="12"/>
        <v>92514.335200000001</v>
      </c>
      <c r="I69" s="53">
        <f t="shared" si="12"/>
        <v>90394.296731199996</v>
      </c>
      <c r="J69" s="53">
        <f t="shared" si="12"/>
        <v>3107091.3680688003</v>
      </c>
      <c r="K69" s="53">
        <f t="shared" si="12"/>
        <v>339940.96</v>
      </c>
      <c r="L69" s="53">
        <f t="shared" si="12"/>
        <v>0</v>
      </c>
      <c r="M69" s="53">
        <f t="shared" si="12"/>
        <v>5146.38</v>
      </c>
      <c r="N69" s="53">
        <f t="shared" si="12"/>
        <v>0</v>
      </c>
      <c r="O69" s="53">
        <f t="shared" si="12"/>
        <v>27109.68</v>
      </c>
      <c r="P69" s="53">
        <f t="shared" si="12"/>
        <v>1225</v>
      </c>
      <c r="Q69" s="53">
        <f t="shared" si="12"/>
        <v>556330.65193119994</v>
      </c>
      <c r="R69" s="53">
        <f t="shared" si="12"/>
        <v>2733669.3480688003</v>
      </c>
    </row>
    <row r="70" spans="1:18" ht="37.5" customHeight="1" x14ac:dyDescent="0.35">
      <c r="C70" s="3"/>
      <c r="D70" s="55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56"/>
      <c r="Q70" s="3"/>
      <c r="R70" s="57"/>
    </row>
    <row r="71" spans="1:18" ht="37.5" customHeight="1" x14ac:dyDescent="0.35">
      <c r="C71" s="3"/>
      <c r="D71" s="10"/>
      <c r="E71" s="10"/>
      <c r="F71" s="10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58"/>
    </row>
    <row r="72" spans="1:18" ht="37.5" customHeight="1" x14ac:dyDescent="0.45">
      <c r="C72" s="3"/>
      <c r="D72" s="3"/>
      <c r="E72" s="3"/>
      <c r="F72" s="3"/>
      <c r="G72" s="8"/>
      <c r="H72" s="9"/>
      <c r="I72" s="3"/>
      <c r="J72" s="3"/>
      <c r="K72" s="59"/>
      <c r="L72" s="59"/>
      <c r="M72" s="59"/>
      <c r="N72" s="59"/>
      <c r="O72" s="59"/>
      <c r="P72" s="60"/>
      <c r="Q72" s="3"/>
      <c r="R72" s="61"/>
    </row>
    <row r="73" spans="1:18" ht="37.5" customHeight="1" x14ac:dyDescent="0.45">
      <c r="C73" s="3"/>
      <c r="D73" s="3"/>
      <c r="E73" s="3"/>
      <c r="F73" s="3"/>
      <c r="G73" s="8"/>
      <c r="H73" s="9"/>
      <c r="I73" s="3"/>
      <c r="J73" s="3"/>
      <c r="K73" s="59"/>
      <c r="L73" s="59"/>
      <c r="M73" s="59"/>
      <c r="N73" s="59"/>
      <c r="O73" s="59"/>
      <c r="P73" s="60"/>
      <c r="Q73" s="3"/>
      <c r="R73" s="61"/>
    </row>
    <row r="74" spans="1:18" ht="37.5" customHeight="1" x14ac:dyDescent="0.45">
      <c r="C74" s="3"/>
      <c r="D74" s="3"/>
      <c r="E74" s="3"/>
      <c r="F74" s="3"/>
      <c r="G74" s="8"/>
      <c r="H74" s="9"/>
      <c r="I74" s="3"/>
      <c r="J74" s="3"/>
      <c r="K74" s="59"/>
      <c r="L74" s="59"/>
      <c r="M74" s="59"/>
      <c r="N74" s="59"/>
      <c r="O74" s="59"/>
      <c r="P74" s="60"/>
      <c r="Q74" s="3"/>
      <c r="R74" s="61"/>
    </row>
    <row r="75" spans="1:18" ht="37.5" customHeight="1" x14ac:dyDescent="0.45">
      <c r="C75" s="3"/>
      <c r="D75" s="3"/>
      <c r="E75" s="3"/>
      <c r="F75" s="3"/>
      <c r="G75" s="8"/>
      <c r="H75" s="9"/>
      <c r="I75" s="3"/>
      <c r="J75" s="3"/>
      <c r="K75" s="59"/>
      <c r="L75" s="59"/>
      <c r="M75" s="59"/>
      <c r="N75" s="59"/>
      <c r="O75" s="59"/>
      <c r="P75" s="60"/>
      <c r="Q75" s="3"/>
      <c r="R75" s="61"/>
    </row>
    <row r="76" spans="1:18" ht="48" customHeight="1" x14ac:dyDescent="0.3">
      <c r="C76" s="3"/>
      <c r="D76" s="3"/>
      <c r="E76" s="62"/>
      <c r="H76" s="3"/>
      <c r="I76" s="78" t="s">
        <v>110</v>
      </c>
      <c r="J76" s="78"/>
      <c r="K76" s="78"/>
      <c r="L76" s="62"/>
      <c r="M76" s="3"/>
      <c r="N76" s="3"/>
      <c r="O76" s="3"/>
      <c r="P76" s="3"/>
      <c r="Q76" s="60"/>
      <c r="R76" s="3"/>
    </row>
    <row r="77" spans="1:18" ht="50.45" customHeight="1" x14ac:dyDescent="0.3">
      <c r="D77" s="63"/>
      <c r="E77" s="62"/>
      <c r="H77" s="64"/>
      <c r="I77" s="78" t="s">
        <v>111</v>
      </c>
      <c r="J77" s="78"/>
      <c r="K77" s="78"/>
      <c r="L77" s="62"/>
      <c r="M77" s="65"/>
      <c r="N77" s="65"/>
      <c r="O77" s="66"/>
      <c r="P77" s="3"/>
      <c r="Q77" s="3"/>
      <c r="R77" s="3"/>
    </row>
    <row r="78" spans="1:18" ht="37.5" customHeight="1" x14ac:dyDescent="0.4">
      <c r="C78" s="67"/>
      <c r="D78" s="68"/>
      <c r="E78" s="68"/>
      <c r="F78" s="68"/>
      <c r="G78" s="69"/>
    </row>
    <row r="79" spans="1:18" ht="37.5" customHeight="1" x14ac:dyDescent="0.4">
      <c r="C79" s="67"/>
      <c r="D79" s="68"/>
      <c r="E79" s="70"/>
      <c r="F79" s="70"/>
      <c r="G79" s="71"/>
    </row>
    <row r="80" spans="1:18" ht="37.5" customHeight="1" x14ac:dyDescent="0.4">
      <c r="C80" s="67"/>
      <c r="D80" s="72"/>
      <c r="E80" s="67"/>
      <c r="F80" s="67"/>
      <c r="G80" s="69"/>
    </row>
    <row r="81" spans="3:15" ht="37.5" customHeight="1" x14ac:dyDescent="0.4">
      <c r="C81" s="67"/>
      <c r="D81" s="63"/>
      <c r="E81" s="63"/>
      <c r="F81" s="63"/>
      <c r="G81" s="63"/>
      <c r="H81" s="63"/>
      <c r="I81" s="63"/>
      <c r="J81" s="63"/>
      <c r="K81" s="63"/>
      <c r="L81" s="63"/>
      <c r="M81" s="73"/>
      <c r="N81" s="73"/>
      <c r="O81" s="65"/>
    </row>
    <row r="82" spans="3:15" ht="37.5" customHeight="1" x14ac:dyDescent="0.4">
      <c r="C82" s="67"/>
      <c r="D82" s="68"/>
      <c r="E82" s="68"/>
      <c r="F82" s="68"/>
      <c r="G82" s="74"/>
      <c r="H82" s="63"/>
      <c r="I82" s="63"/>
      <c r="J82" s="63"/>
      <c r="K82" s="63"/>
      <c r="L82" s="63"/>
      <c r="M82" s="73"/>
      <c r="N82" s="73"/>
      <c r="O82" s="65"/>
    </row>
    <row r="83" spans="3:15" ht="37.5" customHeight="1" x14ac:dyDescent="0.4">
      <c r="C83" s="67"/>
      <c r="D83" s="68"/>
      <c r="E83" s="68"/>
      <c r="F83" s="68"/>
      <c r="G83" s="74"/>
      <c r="H83" s="63"/>
      <c r="I83" s="63"/>
      <c r="J83" s="63"/>
      <c r="K83" s="63"/>
      <c r="L83" s="63"/>
      <c r="M83" s="73"/>
      <c r="N83" s="73"/>
      <c r="O83" s="65"/>
    </row>
    <row r="84" spans="3:15" ht="37.5" customHeight="1" x14ac:dyDescent="0.4">
      <c r="C84" s="67"/>
      <c r="D84" s="68"/>
      <c r="E84" s="68"/>
      <c r="F84" s="68"/>
      <c r="G84" s="63"/>
    </row>
  </sheetData>
  <mergeCells count="13">
    <mergeCell ref="G4:I4"/>
    <mergeCell ref="G5:I5"/>
    <mergeCell ref="G6:I6"/>
    <mergeCell ref="H11:I11"/>
    <mergeCell ref="J11:P11"/>
    <mergeCell ref="I77:K77"/>
    <mergeCell ref="B24:E24"/>
    <mergeCell ref="B66:E66"/>
    <mergeCell ref="A67:A68"/>
    <mergeCell ref="B67:R68"/>
    <mergeCell ref="B69:E69"/>
    <mergeCell ref="I76:K76"/>
    <mergeCell ref="B13:D13"/>
  </mergeCells>
  <pageMargins left="0.25" right="0.25" top="0.75" bottom="0.75" header="0.3" footer="0.3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JUNIO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2025-07-11T13:54:38Z</cp:lastPrinted>
  <dcterms:created xsi:type="dcterms:W3CDTF">2025-07-10T18:31:55Z</dcterms:created>
  <dcterms:modified xsi:type="dcterms:W3CDTF">2025-07-11T14:29:15Z</dcterms:modified>
</cp:coreProperties>
</file>