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OCTUBRE 2025/"/>
    </mc:Choice>
  </mc:AlternateContent>
  <xr:revisionPtr revIDLastSave="56" documentId="8_{4C315F74-004A-4169-B7C8-75A722C80082}" xr6:coauthVersionLast="47" xr6:coauthVersionMax="47" xr10:uidLastSave="{019AF711-CCB8-410E-9FDF-B4CCA2C5743F}"/>
  <bookViews>
    <workbookView xWindow="-120" yWindow="-120" windowWidth="20730" windowHeight="11040" xr2:uid="{F4D848F9-436B-435D-A6DA-5255F754D74E}"/>
  </bookViews>
  <sheets>
    <sheet name="NOM FIJO OCTU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" i="1" l="1"/>
  <c r="N69" i="1"/>
  <c r="L69" i="1"/>
  <c r="K69" i="1"/>
  <c r="G69" i="1"/>
  <c r="I68" i="1"/>
  <c r="H68" i="1"/>
  <c r="Q68" i="1" s="1"/>
  <c r="R68" i="1" s="1"/>
  <c r="I67" i="1"/>
  <c r="H67" i="1"/>
  <c r="Q67" i="1" s="1"/>
  <c r="R67" i="1" s="1"/>
  <c r="I66" i="1"/>
  <c r="H66" i="1"/>
  <c r="J66" i="1" s="1"/>
  <c r="P65" i="1"/>
  <c r="I65" i="1"/>
  <c r="H65" i="1"/>
  <c r="I64" i="1"/>
  <c r="H64" i="1"/>
  <c r="J64" i="1" s="1"/>
  <c r="J63" i="1"/>
  <c r="I63" i="1"/>
  <c r="Q63" i="1" s="1"/>
  <c r="R63" i="1" s="1"/>
  <c r="H63" i="1"/>
  <c r="M62" i="1"/>
  <c r="M69" i="1" s="1"/>
  <c r="I62" i="1"/>
  <c r="H62" i="1"/>
  <c r="J62" i="1" s="1"/>
  <c r="I61" i="1"/>
  <c r="H61" i="1"/>
  <c r="J61" i="1" s="1"/>
  <c r="J60" i="1"/>
  <c r="I60" i="1"/>
  <c r="H60" i="1"/>
  <c r="I59" i="1"/>
  <c r="H59" i="1"/>
  <c r="Q59" i="1" s="1"/>
  <c r="R59" i="1" s="1"/>
  <c r="I58" i="1"/>
  <c r="H58" i="1"/>
  <c r="J57" i="1"/>
  <c r="I57" i="1"/>
  <c r="H57" i="1"/>
  <c r="I56" i="1"/>
  <c r="H56" i="1"/>
  <c r="Q56" i="1" s="1"/>
  <c r="R56" i="1" s="1"/>
  <c r="I55" i="1"/>
  <c r="H55" i="1"/>
  <c r="Q55" i="1" s="1"/>
  <c r="R55" i="1" s="1"/>
  <c r="I54" i="1"/>
  <c r="H54" i="1"/>
  <c r="I53" i="1"/>
  <c r="H53" i="1"/>
  <c r="Q52" i="1"/>
  <c r="R52" i="1" s="1"/>
  <c r="I52" i="1"/>
  <c r="H52" i="1"/>
  <c r="R51" i="1"/>
  <c r="Q51" i="1"/>
  <c r="I51" i="1"/>
  <c r="H51" i="1"/>
  <c r="I50" i="1"/>
  <c r="H50" i="1"/>
  <c r="Q50" i="1" s="1"/>
  <c r="R50" i="1" s="1"/>
  <c r="I49" i="1"/>
  <c r="H49" i="1"/>
  <c r="Q49" i="1" s="1"/>
  <c r="R49" i="1" s="1"/>
  <c r="J48" i="1"/>
  <c r="I48" i="1"/>
  <c r="H48" i="1"/>
  <c r="I47" i="1"/>
  <c r="H47" i="1"/>
  <c r="Q47" i="1" s="1"/>
  <c r="R47" i="1" s="1"/>
  <c r="I46" i="1"/>
  <c r="H46" i="1"/>
  <c r="J45" i="1"/>
  <c r="I45" i="1"/>
  <c r="H45" i="1"/>
  <c r="I44" i="1"/>
  <c r="Q44" i="1" s="1"/>
  <c r="R44" i="1" s="1"/>
  <c r="H44" i="1"/>
  <c r="J44" i="1" s="1"/>
  <c r="I43" i="1"/>
  <c r="H43" i="1"/>
  <c r="Q43" i="1" s="1"/>
  <c r="R43" i="1" s="1"/>
  <c r="P42" i="1"/>
  <c r="J42" i="1"/>
  <c r="I42" i="1"/>
  <c r="H42" i="1"/>
  <c r="J41" i="1"/>
  <c r="I41" i="1"/>
  <c r="H41" i="1"/>
  <c r="I40" i="1"/>
  <c r="H40" i="1"/>
  <c r="I39" i="1"/>
  <c r="H39" i="1"/>
  <c r="P38" i="1"/>
  <c r="I38" i="1"/>
  <c r="H38" i="1"/>
  <c r="P37" i="1"/>
  <c r="I37" i="1"/>
  <c r="H37" i="1"/>
  <c r="J36" i="1"/>
  <c r="I36" i="1"/>
  <c r="H36" i="1"/>
  <c r="P35" i="1"/>
  <c r="I35" i="1"/>
  <c r="Q35" i="1" s="1"/>
  <c r="R35" i="1" s="1"/>
  <c r="H35" i="1"/>
  <c r="J35" i="1" s="1"/>
  <c r="I34" i="1"/>
  <c r="H34" i="1"/>
  <c r="I33" i="1"/>
  <c r="H33" i="1"/>
  <c r="J33" i="1" s="1"/>
  <c r="I32" i="1"/>
  <c r="I69" i="1" s="1"/>
  <c r="H32" i="1"/>
  <c r="O28" i="1"/>
  <c r="N28" i="1"/>
  <c r="M28" i="1"/>
  <c r="L28" i="1"/>
  <c r="K28" i="1"/>
  <c r="G28" i="1"/>
  <c r="I27" i="1"/>
  <c r="H27" i="1"/>
  <c r="P26" i="1"/>
  <c r="P28" i="1" s="1"/>
  <c r="I26" i="1"/>
  <c r="J26" i="1" s="1"/>
  <c r="H26" i="1"/>
  <c r="Q25" i="1"/>
  <c r="R25" i="1" s="1"/>
  <c r="I25" i="1"/>
  <c r="H25" i="1"/>
  <c r="I24" i="1"/>
  <c r="H24" i="1"/>
  <c r="I23" i="1"/>
  <c r="H23" i="1"/>
  <c r="P19" i="1"/>
  <c r="O19" i="1"/>
  <c r="N19" i="1"/>
  <c r="M19" i="1"/>
  <c r="L19" i="1"/>
  <c r="K19" i="1"/>
  <c r="G19" i="1"/>
  <c r="I18" i="1"/>
  <c r="H18" i="1"/>
  <c r="J18" i="1" s="1"/>
  <c r="I17" i="1"/>
  <c r="H17" i="1"/>
  <c r="I16" i="1"/>
  <c r="H16" i="1"/>
  <c r="I15" i="1"/>
  <c r="H15" i="1"/>
  <c r="Q15" i="1" s="1"/>
  <c r="R15" i="1" s="1"/>
  <c r="I14" i="1"/>
  <c r="H14" i="1"/>
  <c r="Q14" i="1" s="1"/>
  <c r="Q26" i="1" l="1"/>
  <c r="R26" i="1" s="1"/>
  <c r="Q36" i="1"/>
  <c r="R36" i="1" s="1"/>
  <c r="Q42" i="1"/>
  <c r="R42" i="1" s="1"/>
  <c r="Q53" i="1"/>
  <c r="R53" i="1" s="1"/>
  <c r="J56" i="1"/>
  <c r="Q62" i="1"/>
  <c r="R62" i="1" s="1"/>
  <c r="Q16" i="1"/>
  <c r="R16" i="1" s="1"/>
  <c r="H28" i="1"/>
  <c r="Q34" i="1"/>
  <c r="R34" i="1" s="1"/>
  <c r="Q39" i="1"/>
  <c r="R39" i="1" s="1"/>
  <c r="Q48" i="1"/>
  <c r="R48" i="1" s="1"/>
  <c r="J51" i="1"/>
  <c r="M72" i="1"/>
  <c r="Q65" i="1"/>
  <c r="R65" i="1" s="1"/>
  <c r="H19" i="1"/>
  <c r="I28" i="1"/>
  <c r="I72" i="1" s="1"/>
  <c r="Q45" i="1"/>
  <c r="R45" i="1" s="1"/>
  <c r="Q54" i="1"/>
  <c r="R54" i="1" s="1"/>
  <c r="Q57" i="1"/>
  <c r="R57" i="1" s="1"/>
  <c r="Q60" i="1"/>
  <c r="R60" i="1" s="1"/>
  <c r="Q17" i="1"/>
  <c r="R17" i="1" s="1"/>
  <c r="Q24" i="1"/>
  <c r="R24" i="1" s="1"/>
  <c r="Q27" i="1"/>
  <c r="R27" i="1" s="1"/>
  <c r="Q32" i="1"/>
  <c r="R32" i="1" s="1"/>
  <c r="Q37" i="1"/>
  <c r="R37" i="1" s="1"/>
  <c r="Q40" i="1"/>
  <c r="R40" i="1" s="1"/>
  <c r="G72" i="1"/>
  <c r="K72" i="1"/>
  <c r="I19" i="1"/>
  <c r="J17" i="1"/>
  <c r="J25" i="1"/>
  <c r="J32" i="1"/>
  <c r="Q41" i="1"/>
  <c r="R41" i="1" s="1"/>
  <c r="Q46" i="1"/>
  <c r="R46" i="1" s="1"/>
  <c r="J52" i="1"/>
  <c r="Q58" i="1"/>
  <c r="R58" i="1" s="1"/>
  <c r="Q61" i="1"/>
  <c r="R61" i="1" s="1"/>
  <c r="L72" i="1"/>
  <c r="J14" i="1"/>
  <c r="Q18" i="1"/>
  <c r="R18" i="1" s="1"/>
  <c r="Q33" i="1"/>
  <c r="R33" i="1" s="1"/>
  <c r="P69" i="1"/>
  <c r="J38" i="1"/>
  <c r="J49" i="1"/>
  <c r="Q64" i="1"/>
  <c r="R64" i="1" s="1"/>
  <c r="Q66" i="1"/>
  <c r="R66" i="1" s="1"/>
  <c r="N72" i="1"/>
  <c r="O72" i="1"/>
  <c r="R14" i="1"/>
  <c r="P72" i="1"/>
  <c r="J23" i="1"/>
  <c r="J34" i="1"/>
  <c r="Q38" i="1"/>
  <c r="R38" i="1" s="1"/>
  <c r="J50" i="1"/>
  <c r="H69" i="1"/>
  <c r="Q23" i="1"/>
  <c r="J43" i="1"/>
  <c r="J55" i="1"/>
  <c r="J53" i="1"/>
  <c r="J67" i="1"/>
  <c r="J15" i="1"/>
  <c r="J19" i="1" s="1"/>
  <c r="J37" i="1"/>
  <c r="J39" i="1"/>
  <c r="J46" i="1"/>
  <c r="J58" i="1"/>
  <c r="J65" i="1"/>
  <c r="J24" i="1"/>
  <c r="J54" i="1"/>
  <c r="J68" i="1"/>
  <c r="J16" i="1"/>
  <c r="J27" i="1"/>
  <c r="J40" i="1"/>
  <c r="J47" i="1"/>
  <c r="J59" i="1"/>
  <c r="R19" i="1" l="1"/>
  <c r="Q19" i="1"/>
  <c r="J69" i="1"/>
  <c r="H72" i="1"/>
  <c r="J28" i="1"/>
  <c r="J72" i="1" s="1"/>
  <c r="R69" i="1"/>
  <c r="Q69" i="1"/>
  <c r="Q28" i="1"/>
  <c r="R23" i="1"/>
  <c r="R28" i="1" s="1"/>
  <c r="Q72" i="1" l="1"/>
  <c r="R72" i="1"/>
</calcChain>
</file>

<file path=xl/sharedStrings.xml><?xml version="1.0" encoding="utf-8"?>
<sst xmlns="http://schemas.openxmlformats.org/spreadsheetml/2006/main" count="223" uniqueCount="113">
  <si>
    <t xml:space="preserve">DIRECCION GENERAL DE ALIANZAS PUBLICO PRIVADAS </t>
  </si>
  <si>
    <t xml:space="preserve">NÓMINA EMPLEADOS FIJOS </t>
  </si>
  <si>
    <t>CORRESPONDIENTE AL MES DE OCTUBRE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</si>
  <si>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</si>
  <si>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</si>
  <si>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</si>
  <si>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</si>
  <si>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</si>
  <si>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</si>
  <si>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</si>
  <si>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</si>
  <si>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</si>
  <si>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</si>
  <si>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</si>
  <si>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</si>
  <si>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</si>
  <si>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</si>
  <si>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</si>
  <si>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</si>
  <si>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ASP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</si>
  <si>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</si>
  <si>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</si>
  <si>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</si>
  <si>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</si>
  <si>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</si>
  <si>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</si>
  <si>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</si>
  <si>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</si>
  <si>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</si>
  <si>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</si>
  <si>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</si>
  <si>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</si>
  <si>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</si>
  <si>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</si>
  <si>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</si>
  <si>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</si>
  <si>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</si>
  <si>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</si>
  <si>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</si>
  <si>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ANGELO JOSE GÓMEZ ENCARNACIÓN </t>
  </si>
  <si>
    <t xml:space="preserve">ASESOR DE ESTRUCTURACIÓN DE PROCESOS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</si>
  <si>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</si>
  <si>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</si>
  <si>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</si>
  <si>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</si>
  <si>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>MINERVA ALTAGRACIA NADAL PEREZ</t>
  </si>
  <si>
    <t>ASISTENTE EJECUTIVA DE CONFIANZA</t>
  </si>
  <si>
    <t>PATRICIA E. MARTINEZ ESPAILLAT</t>
  </si>
  <si>
    <t>SECRETARIA DE CONFIANZA</t>
  </si>
  <si>
    <t xml:space="preserve">DIVISIÓN SERVICIOS GENERALES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</si>
  <si>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</si>
  <si>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</si>
  <si>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</si>
  <si>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</si>
  <si>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</si>
  <si>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</si>
  <si>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</si>
  <si>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</si>
  <si>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</si>
  <si>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</si>
  <si>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</si>
  <si>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</si>
  <si>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</si>
  <si>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</si>
  <si>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</si>
  <si>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</si>
  <si>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</si>
  <si>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</si>
  <si>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</si>
  <si>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</si>
  <si>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</si>
  <si>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</si>
  <si>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</si>
  <si>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</si>
  <si>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</si>
  <si>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</si>
  <si>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</si>
  <si>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 xml:space="preserve"> SANTO BRUJAN CARMONA </t>
  </si>
  <si>
    <t xml:space="preserve">CRISTIAN PEREZ </t>
  </si>
  <si>
    <t>AUXILIAR DE ALMANCEN</t>
  </si>
  <si>
    <t xml:space="preserve"> FRANCISCO SALAS </t>
  </si>
  <si>
    <t xml:space="preserve"> DANNY MAURICIO MELO A. </t>
  </si>
  <si>
    <t>NAYELIS BOCIO SOLIS</t>
  </si>
  <si>
    <t xml:space="preserve">JULIO ANT. SEVERINO 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</si>
  <si>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</si>
  <si>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</si>
  <si>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</si>
  <si>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</si>
  <si>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</si>
  <si>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</si>
  <si>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AUXILIAR DE MANTENIMIENTO</t>
  </si>
  <si>
    <t>GLENNYS POLANCO</t>
  </si>
  <si>
    <t>ELFRI HERIBERTO VICTORIA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</si>
  <si>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</si>
  <si>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</si>
  <si>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</si>
  <si>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</si>
  <si>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</si>
  <si>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</si>
  <si>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</si>
  <si>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</si>
  <si>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</si>
  <si>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</si>
  <si>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</si>
  <si>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</si>
  <si>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 xml:space="preserve">SUPERVISORA DE MAYORDOMIA </t>
  </si>
  <si>
    <t>ROSAURA DE LOS SANTOS</t>
  </si>
  <si>
    <t xml:space="preserve">ORNA JOSÉ JÁQUEZ RONDÓN </t>
  </si>
  <si>
    <t>STUART GARCÍA SÁNCHEZ</t>
  </si>
  <si>
    <t>TOTALES</t>
  </si>
  <si>
    <t>TOTALES GENERALES</t>
  </si>
  <si>
    <t>VIRGILIO COMAS ABREU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</si>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</sst>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b/>
      <sz val="18"/>
      <color indexed="8"/>
      <name val="Century Gothic"/>
      <family val="2"/>
    </font>
    <font>
      <sz val="26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9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4" fontId="16" fillId="0" borderId="0" xfId="3" applyNumberFormat="1" applyFont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43" fontId="10" fillId="0" borderId="0" xfId="1" applyFont="1"/>
    <xf numFmtId="43" fontId="5" fillId="0" borderId="0" xfId="1" applyFont="1"/>
    <xf numFmtId="165" fontId="5" fillId="0" borderId="0" xfId="3" applyNumberFormat="1" applyFont="1"/>
    <xf numFmtId="43" fontId="19" fillId="0" borderId="0" xfId="1" applyFont="1" applyBorder="1"/>
    <xf numFmtId="0" fontId="18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43" fontId="2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0" fillId="0" borderId="0" xfId="3" applyFont="1"/>
    <xf numFmtId="0" fontId="20" fillId="0" borderId="0" xfId="3" applyFont="1" applyAlignment="1">
      <alignment horizontal="center"/>
    </xf>
    <xf numFmtId="43" fontId="20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0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8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324EF1F4-A4C0-4E92-B4A0-18A4373642F8}"/>
    <cellStyle name="Normal_Hoja1" xfId="3" xr:uid="{476A2167-F2E8-46B7-8106-45913EBD8C27}"/>
    <cellStyle name="Normal_Nomina" xfId="4" xr:uid="{C83855CE-1716-4EE3-9C6E-B3DA23B7A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B1BB6CAF-CE69-46B6-B92A-DEFEF7AA8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C737-BC96-4173-8B07-B76CA3B0A2E8}">
  <sheetPr>
    <pageSetUpPr fitToPage="1"/>
  </sheetPr>
  <dimension ref="A1:R87"/>
  <sheetViews>
    <sheetView tabSelected="1" topLeftCell="G67" zoomScale="40" zoomScaleNormal="40" workbookViewId="0">
      <selection activeCell="J81" sqref="J81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112.5703125" style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4" width="34" style="1" customWidth="1"/>
    <col min="15" max="15" width="34.425781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94" t="s">
        <v>0</v>
      </c>
      <c r="H4" s="94"/>
      <c r="I4" s="94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95" t="s">
        <v>1</v>
      </c>
      <c r="H5" s="95"/>
      <c r="I5" s="95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94" t="s">
        <v>2</v>
      </c>
      <c r="H6" s="94"/>
      <c r="I6" s="94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96" t="s">
        <v>4</v>
      </c>
      <c r="I11" s="97"/>
      <c r="J11" s="96" t="s">
        <v>5</v>
      </c>
      <c r="K11" s="98"/>
      <c r="L11" s="98"/>
      <c r="M11" s="98"/>
      <c r="N11" s="98"/>
      <c r="O11" s="98"/>
      <c r="P11" s="97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7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82" t="s">
        <v>23</v>
      </c>
      <c r="C13" s="83"/>
      <c r="D13" s="84"/>
      <c r="E13" s="22"/>
      <c r="F13" s="22"/>
      <c r="G13" s="22"/>
      <c r="H13" s="23"/>
      <c r="I13" s="22"/>
      <c r="J13" s="22"/>
      <c r="K13" s="22"/>
      <c r="L13" s="24"/>
      <c r="M13" s="23"/>
      <c r="N13" s="23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433496*2.87%</f>
        <v>12441.3352</v>
      </c>
      <c r="I14" s="33">
        <f>216748.3*3.04%</f>
        <v>6589.1483199999993</v>
      </c>
      <c r="J14" s="33">
        <f t="shared" ref="J14:J18" si="0">G14-H14-I14</f>
        <v>480969.51648000005</v>
      </c>
      <c r="K14" s="33">
        <v>108825.25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127880.73351999999</v>
      </c>
      <c r="R14" s="33">
        <f t="shared" ref="R14:R18" si="2">G14-Q14</f>
        <v>372119.26647999999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v>23008.89</v>
      </c>
      <c r="L15" s="34"/>
      <c r="M15" s="34">
        <v>3430.92</v>
      </c>
      <c r="N15" s="34"/>
      <c r="O15" s="34"/>
      <c r="P15" s="34">
        <v>25</v>
      </c>
      <c r="Q15" s="34">
        <f t="shared" si="1"/>
        <v>35329.81</v>
      </c>
      <c r="R15" s="34">
        <f t="shared" si="2"/>
        <v>114670.19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14457.62</v>
      </c>
      <c r="L16" s="34"/>
      <c r="M16" s="34"/>
      <c r="N16" s="34"/>
      <c r="O16" s="34"/>
      <c r="P16" s="34">
        <v>25</v>
      </c>
      <c r="Q16" s="34">
        <f t="shared" si="1"/>
        <v>20983.620000000003</v>
      </c>
      <c r="R16" s="34">
        <f t="shared" si="2"/>
        <v>89016.38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v>5368.48</v>
      </c>
      <c r="L17" s="34"/>
      <c r="M17" s="34"/>
      <c r="N17" s="34"/>
      <c r="O17" s="34"/>
      <c r="P17" s="34">
        <v>25</v>
      </c>
      <c r="Q17" s="34">
        <f t="shared" si="1"/>
        <v>9530.48</v>
      </c>
      <c r="R17" s="34">
        <f t="shared" si="2"/>
        <v>60469.520000000004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v>35627.94</v>
      </c>
      <c r="L18" s="34"/>
      <c r="M18" s="34"/>
      <c r="N18" s="34"/>
      <c r="O18" s="34"/>
      <c r="P18" s="34">
        <v>25</v>
      </c>
      <c r="Q18" s="34">
        <f t="shared" si="1"/>
        <v>47472.94</v>
      </c>
      <c r="R18" s="34">
        <f t="shared" si="2"/>
        <v>152527.06</v>
      </c>
    </row>
    <row r="19" spans="1:18" ht="51.75" customHeight="1" thickBot="1" x14ac:dyDescent="0.45">
      <c r="A19" s="27"/>
      <c r="B19" s="78" t="s">
        <v>37</v>
      </c>
      <c r="C19" s="79"/>
      <c r="D19" s="79"/>
      <c r="E19" s="80"/>
      <c r="F19" s="37"/>
      <c r="G19" s="38">
        <f t="shared" ref="G19:Q19" si="5">SUM(G14:G18)</f>
        <v>1030000</v>
      </c>
      <c r="H19" s="38">
        <f t="shared" si="5"/>
        <v>27652.335200000001</v>
      </c>
      <c r="I19" s="38">
        <f t="shared" si="5"/>
        <v>22701.14832</v>
      </c>
      <c r="J19" s="38">
        <f t="shared" si="5"/>
        <v>979646.51647999999</v>
      </c>
      <c r="K19" s="38">
        <f>SUM(K14:K18)</f>
        <v>187288.18000000002</v>
      </c>
      <c r="L19" s="38">
        <f t="shared" si="5"/>
        <v>0</v>
      </c>
      <c r="M19" s="38">
        <f t="shared" si="5"/>
        <v>3430.92</v>
      </c>
      <c r="N19" s="38">
        <f t="shared" si="5"/>
        <v>0</v>
      </c>
      <c r="O19" s="38">
        <f t="shared" si="5"/>
        <v>0</v>
      </c>
      <c r="P19" s="38">
        <f t="shared" si="5"/>
        <v>125</v>
      </c>
      <c r="Q19" s="38">
        <f t="shared" si="5"/>
        <v>241197.58352000001</v>
      </c>
      <c r="R19" s="38">
        <f>SUM(R14:R18)</f>
        <v>788802.41648000013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82" t="s">
        <v>38</v>
      </c>
      <c r="C22" s="83"/>
      <c r="D22" s="84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8">
        <v>44202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200000</v>
      </c>
      <c r="H23" s="34">
        <f>+G23*2.87%</f>
        <v>5740</v>
      </c>
      <c r="I23" s="34">
        <f>G23*3.04%</f>
        <v>6080</v>
      </c>
      <c r="J23" s="34">
        <f>G23-H23-I23</f>
        <v>188180</v>
      </c>
      <c r="K23" s="34">
        <v>35199</v>
      </c>
      <c r="L23" s="34"/>
      <c r="M23" s="34">
        <v>1715.46</v>
      </c>
      <c r="N23" s="34"/>
      <c r="O23" s="34">
        <v>27109.68</v>
      </c>
      <c r="P23" s="34">
        <v>25</v>
      </c>
      <c r="Q23" s="34">
        <f>H23+I23+K23+P23+M23+N23+O23</f>
        <v>75869.14</v>
      </c>
      <c r="R23" s="34">
        <f>G23-Q23</f>
        <v>124130.86</v>
      </c>
    </row>
    <row r="24" spans="1:18" ht="48" customHeight="1" thickBot="1" x14ac:dyDescent="0.45">
      <c r="A24" s="27">
        <v>7</v>
      </c>
      <c r="B24" s="29">
        <v>44205</v>
      </c>
      <c r="C24" s="35" t="s">
        <v>24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:H25" si="6">+G24*2.87%</f>
        <v>3587.5</v>
      </c>
      <c r="I24" s="34">
        <f t="shared" ref="I24:I26" si="7">G24*3.04%</f>
        <v>3800</v>
      </c>
      <c r="J24" s="34">
        <f t="shared" ref="J24:J26" si="8">G24-H24-I24</f>
        <v>117612.5</v>
      </c>
      <c r="K24" s="34">
        <v>17985.990000000002</v>
      </c>
      <c r="L24" s="34"/>
      <c r="M24" s="34"/>
      <c r="N24" s="34"/>
      <c r="O24" s="34"/>
      <c r="P24" s="34">
        <v>25</v>
      </c>
      <c r="Q24" s="34">
        <f t="shared" ref="Q24:Q26" si="9">H24+I24+K24+P24+M24+N24+O24</f>
        <v>25398.49</v>
      </c>
      <c r="R24" s="34">
        <f t="shared" ref="R24:R25" si="10">G24-Q24</f>
        <v>99601.51</v>
      </c>
    </row>
    <row r="25" spans="1:18" ht="48" customHeight="1" thickBot="1" x14ac:dyDescent="0.45">
      <c r="A25" s="27">
        <v>8</v>
      </c>
      <c r="B25" s="29">
        <v>44566</v>
      </c>
      <c r="C25" s="35" t="s">
        <v>28</v>
      </c>
      <c r="D25" s="31" t="s">
        <v>43</v>
      </c>
      <c r="E25" s="36" t="s">
        <v>44</v>
      </c>
      <c r="F25" s="31" t="s">
        <v>27</v>
      </c>
      <c r="G25" s="32">
        <v>95000</v>
      </c>
      <c r="H25" s="34">
        <f t="shared" si="6"/>
        <v>2726.5</v>
      </c>
      <c r="I25" s="34">
        <f t="shared" si="7"/>
        <v>2888</v>
      </c>
      <c r="J25" s="34">
        <f t="shared" si="8"/>
        <v>89385.5</v>
      </c>
      <c r="K25" s="34">
        <v>10929.24</v>
      </c>
      <c r="L25" s="34"/>
      <c r="M25" s="34"/>
      <c r="N25" s="34"/>
      <c r="O25" s="34"/>
      <c r="P25" s="34">
        <v>25</v>
      </c>
      <c r="Q25" s="34">
        <f t="shared" si="9"/>
        <v>16568.739999999998</v>
      </c>
      <c r="R25" s="34">
        <f t="shared" si="10"/>
        <v>78431.260000000009</v>
      </c>
    </row>
    <row r="26" spans="1:18" ht="48" customHeight="1" thickBot="1" x14ac:dyDescent="0.45">
      <c r="A26" s="27">
        <v>9</v>
      </c>
      <c r="B26" s="28">
        <v>45663</v>
      </c>
      <c r="C26" s="35" t="s">
        <v>28</v>
      </c>
      <c r="D26" s="31" t="s">
        <v>45</v>
      </c>
      <c r="E26" s="36" t="s">
        <v>46</v>
      </c>
      <c r="F26" s="31" t="s">
        <v>27</v>
      </c>
      <c r="G26" s="32">
        <v>125000</v>
      </c>
      <c r="H26" s="34">
        <f t="shared" ref="H26" si="11">G26*2.87%</f>
        <v>3587.5</v>
      </c>
      <c r="I26" s="34">
        <f t="shared" si="7"/>
        <v>3800</v>
      </c>
      <c r="J26" s="34">
        <f t="shared" si="8"/>
        <v>117612.5</v>
      </c>
      <c r="K26" s="34">
        <v>17557.13</v>
      </c>
      <c r="L26" s="34"/>
      <c r="M26" s="34">
        <v>1715.46</v>
      </c>
      <c r="N26" s="34"/>
      <c r="O26" s="34"/>
      <c r="P26" s="34">
        <f>25</f>
        <v>25</v>
      </c>
      <c r="Q26" s="34">
        <f t="shared" si="9"/>
        <v>26685.09</v>
      </c>
      <c r="R26" s="34">
        <f>G26-Q26</f>
        <v>98314.91</v>
      </c>
    </row>
    <row r="27" spans="1:18" ht="58.5" customHeight="1" thickBot="1" x14ac:dyDescent="0.45">
      <c r="A27" s="27">
        <v>10</v>
      </c>
      <c r="B27" s="28">
        <v>45663</v>
      </c>
      <c r="C27" s="35" t="s">
        <v>28</v>
      </c>
      <c r="D27" s="47" t="s">
        <v>47</v>
      </c>
      <c r="E27" s="47" t="s">
        <v>48</v>
      </c>
      <c r="F27" s="47" t="s">
        <v>27</v>
      </c>
      <c r="G27" s="32">
        <v>125000</v>
      </c>
      <c r="H27" s="34">
        <f>+G27*2.87%</f>
        <v>3587.5</v>
      </c>
      <c r="I27" s="32">
        <f>+G27*3.04%</f>
        <v>3800</v>
      </c>
      <c r="J27" s="32">
        <f>G27-H27-I27</f>
        <v>117612.5</v>
      </c>
      <c r="K27" s="33">
        <v>17985.990000000002</v>
      </c>
      <c r="L27" s="33"/>
      <c r="M27" s="34"/>
      <c r="N27" s="34"/>
      <c r="O27" s="34"/>
      <c r="P27" s="34">
        <v>25</v>
      </c>
      <c r="Q27" s="34">
        <f>H27+I27+K27+P27+M27+N27+O27</f>
        <v>25398.49</v>
      </c>
      <c r="R27" s="34">
        <f>G27-Q27</f>
        <v>99601.51</v>
      </c>
    </row>
    <row r="28" spans="1:18" ht="51.75" customHeight="1" thickBot="1" x14ac:dyDescent="0.45">
      <c r="A28" s="27"/>
      <c r="B28" s="78" t="s">
        <v>37</v>
      </c>
      <c r="C28" s="79"/>
      <c r="D28" s="79"/>
      <c r="E28" s="80"/>
      <c r="F28" s="37"/>
      <c r="G28" s="38">
        <f>SUM(G23:G27)</f>
        <v>670000</v>
      </c>
      <c r="H28" s="38">
        <f t="shared" ref="H28:Q28" si="12">SUM(H23:H27)</f>
        <v>19229</v>
      </c>
      <c r="I28" s="38">
        <f t="shared" si="12"/>
        <v>20368</v>
      </c>
      <c r="J28" s="38">
        <f t="shared" si="12"/>
        <v>630403</v>
      </c>
      <c r="K28" s="38">
        <f t="shared" si="12"/>
        <v>99657.35</v>
      </c>
      <c r="L28" s="38">
        <f t="shared" si="12"/>
        <v>0</v>
      </c>
      <c r="M28" s="38">
        <f t="shared" si="12"/>
        <v>3430.92</v>
      </c>
      <c r="N28" s="38">
        <f t="shared" si="12"/>
        <v>0</v>
      </c>
      <c r="O28" s="38">
        <f t="shared" si="12"/>
        <v>27109.68</v>
      </c>
      <c r="P28" s="38">
        <f t="shared" si="12"/>
        <v>125</v>
      </c>
      <c r="Q28" s="38">
        <f t="shared" si="12"/>
        <v>169919.94999999998</v>
      </c>
      <c r="R28" s="38">
        <f>SUM(R23:R27)</f>
        <v>500080.05000000005</v>
      </c>
    </row>
    <row r="29" spans="1:18" ht="37.15" customHeight="1" thickBot="1" x14ac:dyDescent="0.45">
      <c r="A29" s="39"/>
      <c r="B29" s="40"/>
      <c r="C29" s="41"/>
      <c r="D29" s="41"/>
      <c r="E29" s="42"/>
      <c r="F29" s="42"/>
      <c r="G29" s="4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ht="37.15" customHeight="1" thickBot="1" x14ac:dyDescent="0.45">
      <c r="A30" s="39"/>
      <c r="B30" s="40"/>
      <c r="C30" s="41"/>
      <c r="D30" s="41"/>
      <c r="E30" s="42"/>
      <c r="F30" s="42"/>
      <c r="G30" s="46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5"/>
    </row>
    <row r="31" spans="1:18" ht="48.6" customHeight="1" thickBot="1" x14ac:dyDescent="0.45">
      <c r="A31" s="48"/>
      <c r="B31" s="85" t="s">
        <v>49</v>
      </c>
      <c r="C31" s="86"/>
      <c r="D31" s="87"/>
      <c r="E31" s="49"/>
      <c r="F31" s="49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</row>
    <row r="32" spans="1:18" ht="37.5" customHeight="1" thickBot="1" x14ac:dyDescent="0.45">
      <c r="A32" s="27">
        <v>11</v>
      </c>
      <c r="B32" s="28">
        <v>44204</v>
      </c>
      <c r="C32" s="35" t="s">
        <v>24</v>
      </c>
      <c r="D32" s="47" t="s">
        <v>50</v>
      </c>
      <c r="E32" s="47" t="s">
        <v>51</v>
      </c>
      <c r="F32" s="47" t="s">
        <v>27</v>
      </c>
      <c r="G32" s="32">
        <v>30000</v>
      </c>
      <c r="H32" s="34">
        <f t="shared" ref="H32:H68" si="13">+G32*2.87%</f>
        <v>861</v>
      </c>
      <c r="I32" s="32">
        <f t="shared" ref="I32:I68" si="14">+G32*3.04%</f>
        <v>912</v>
      </c>
      <c r="J32" s="32">
        <f t="shared" ref="J32:J68" si="15">G32-H32-I32</f>
        <v>28227</v>
      </c>
      <c r="K32" s="33">
        <v>0</v>
      </c>
      <c r="L32" s="33"/>
      <c r="M32" s="34"/>
      <c r="N32" s="34"/>
      <c r="O32" s="34"/>
      <c r="P32" s="34">
        <v>25</v>
      </c>
      <c r="Q32" s="34">
        <f t="shared" ref="Q32:Q61" si="16">H32+I32+K32+P32+M32+N32+O32</f>
        <v>1798</v>
      </c>
      <c r="R32" s="34">
        <f t="shared" ref="R32:R61" si="17">G32-Q32</f>
        <v>28202</v>
      </c>
    </row>
    <row r="33" spans="1:18" ht="37.5" customHeight="1" thickBot="1" x14ac:dyDescent="0.45">
      <c r="A33" s="27">
        <v>12</v>
      </c>
      <c r="B33" s="28">
        <v>44205</v>
      </c>
      <c r="C33" s="35" t="s">
        <v>28</v>
      </c>
      <c r="D33" s="47" t="s">
        <v>52</v>
      </c>
      <c r="E33" s="47" t="s">
        <v>53</v>
      </c>
      <c r="F33" s="47" t="s">
        <v>27</v>
      </c>
      <c r="G33" s="32">
        <v>40000</v>
      </c>
      <c r="H33" s="34">
        <f t="shared" si="13"/>
        <v>1148</v>
      </c>
      <c r="I33" s="32">
        <f t="shared" si="14"/>
        <v>1216</v>
      </c>
      <c r="J33" s="32">
        <f t="shared" si="15"/>
        <v>37636</v>
      </c>
      <c r="K33" s="33">
        <v>442.65</v>
      </c>
      <c r="L33" s="33"/>
      <c r="M33" s="34"/>
      <c r="N33" s="34"/>
      <c r="O33" s="34"/>
      <c r="P33" s="34">
        <v>25</v>
      </c>
      <c r="Q33" s="34">
        <f t="shared" si="16"/>
        <v>2831.65</v>
      </c>
      <c r="R33" s="34">
        <f t="shared" si="17"/>
        <v>37168.35</v>
      </c>
    </row>
    <row r="34" spans="1:18" ht="37.5" customHeight="1" thickBot="1" x14ac:dyDescent="0.45">
      <c r="A34" s="27">
        <v>13</v>
      </c>
      <c r="B34" s="28">
        <v>44206</v>
      </c>
      <c r="C34" s="35" t="s">
        <v>24</v>
      </c>
      <c r="D34" s="47" t="s">
        <v>54</v>
      </c>
      <c r="E34" s="47" t="s">
        <v>55</v>
      </c>
      <c r="F34" s="47" t="s">
        <v>27</v>
      </c>
      <c r="G34" s="32">
        <v>25000</v>
      </c>
      <c r="H34" s="34">
        <f t="shared" si="13"/>
        <v>717.5</v>
      </c>
      <c r="I34" s="32">
        <f t="shared" si="14"/>
        <v>760</v>
      </c>
      <c r="J34" s="32">
        <f t="shared" si="15"/>
        <v>23522.5</v>
      </c>
      <c r="K34" s="33">
        <v>0</v>
      </c>
      <c r="L34" s="33"/>
      <c r="M34" s="34"/>
      <c r="N34" s="34"/>
      <c r="O34" s="34"/>
      <c r="P34" s="34">
        <v>25</v>
      </c>
      <c r="Q34" s="34">
        <f t="shared" si="16"/>
        <v>1502.5</v>
      </c>
      <c r="R34" s="34">
        <f t="shared" si="17"/>
        <v>23497.5</v>
      </c>
    </row>
    <row r="35" spans="1:18" ht="37.5" customHeight="1" thickBot="1" x14ac:dyDescent="0.45">
      <c r="A35" s="27">
        <v>14</v>
      </c>
      <c r="B35" s="28">
        <v>44206</v>
      </c>
      <c r="C35" s="35" t="s">
        <v>24</v>
      </c>
      <c r="D35" s="47" t="s">
        <v>56</v>
      </c>
      <c r="E35" s="47" t="s">
        <v>57</v>
      </c>
      <c r="F35" s="47" t="s">
        <v>27</v>
      </c>
      <c r="G35" s="32">
        <v>30000</v>
      </c>
      <c r="H35" s="34">
        <f t="shared" si="13"/>
        <v>861</v>
      </c>
      <c r="I35" s="32">
        <f t="shared" si="14"/>
        <v>912</v>
      </c>
      <c r="J35" s="32">
        <f t="shared" si="15"/>
        <v>28227</v>
      </c>
      <c r="K35" s="33">
        <v>0</v>
      </c>
      <c r="L35" s="33"/>
      <c r="M35" s="34"/>
      <c r="N35" s="34"/>
      <c r="O35" s="34"/>
      <c r="P35" s="34">
        <f>25</f>
        <v>25</v>
      </c>
      <c r="Q35" s="34">
        <f t="shared" si="16"/>
        <v>1798</v>
      </c>
      <c r="R35" s="34">
        <f t="shared" si="17"/>
        <v>28202</v>
      </c>
    </row>
    <row r="36" spans="1:18" ht="37.5" customHeight="1" thickBot="1" x14ac:dyDescent="0.45">
      <c r="A36" s="27">
        <v>15</v>
      </c>
      <c r="B36" s="28">
        <v>44206</v>
      </c>
      <c r="C36" s="35" t="s">
        <v>24</v>
      </c>
      <c r="D36" s="47" t="s">
        <v>58</v>
      </c>
      <c r="E36" s="47" t="s">
        <v>59</v>
      </c>
      <c r="F36" s="47" t="s">
        <v>27</v>
      </c>
      <c r="G36" s="32">
        <v>30000</v>
      </c>
      <c r="H36" s="34">
        <f t="shared" si="13"/>
        <v>861</v>
      </c>
      <c r="I36" s="32">
        <f t="shared" si="14"/>
        <v>912</v>
      </c>
      <c r="J36" s="32">
        <f t="shared" si="15"/>
        <v>28227</v>
      </c>
      <c r="K36" s="33">
        <v>0</v>
      </c>
      <c r="L36" s="33"/>
      <c r="M36" s="34"/>
      <c r="N36" s="34"/>
      <c r="O36" s="34"/>
      <c r="P36" s="34">
        <v>25</v>
      </c>
      <c r="Q36" s="34">
        <f t="shared" si="16"/>
        <v>1798</v>
      </c>
      <c r="R36" s="34">
        <f t="shared" si="17"/>
        <v>28202</v>
      </c>
    </row>
    <row r="37" spans="1:18" ht="37.5" customHeight="1" thickBot="1" x14ac:dyDescent="0.45">
      <c r="A37" s="27">
        <v>16</v>
      </c>
      <c r="B37" s="28">
        <v>44206</v>
      </c>
      <c r="C37" s="35" t="s">
        <v>28</v>
      </c>
      <c r="D37" s="47" t="s">
        <v>60</v>
      </c>
      <c r="E37" s="47" t="s">
        <v>53</v>
      </c>
      <c r="F37" s="47" t="s">
        <v>27</v>
      </c>
      <c r="G37" s="32">
        <v>30000</v>
      </c>
      <c r="H37" s="34">
        <f t="shared" si="13"/>
        <v>861</v>
      </c>
      <c r="I37" s="32">
        <f t="shared" si="14"/>
        <v>912</v>
      </c>
      <c r="J37" s="32">
        <f t="shared" si="15"/>
        <v>28227</v>
      </c>
      <c r="K37" s="33">
        <v>0</v>
      </c>
      <c r="L37" s="33"/>
      <c r="M37" s="34"/>
      <c r="N37" s="34"/>
      <c r="O37" s="34"/>
      <c r="P37" s="34">
        <f>25</f>
        <v>25</v>
      </c>
      <c r="Q37" s="34">
        <f t="shared" si="16"/>
        <v>1798</v>
      </c>
      <c r="R37" s="34">
        <f t="shared" si="17"/>
        <v>28202</v>
      </c>
    </row>
    <row r="38" spans="1:18" ht="37.5" customHeight="1" thickBot="1" x14ac:dyDescent="0.45">
      <c r="A38" s="27">
        <v>17</v>
      </c>
      <c r="B38" s="28" t="s">
        <v>61</v>
      </c>
      <c r="C38" s="35" t="s">
        <v>24</v>
      </c>
      <c r="D38" s="47" t="s">
        <v>62</v>
      </c>
      <c r="E38" s="47" t="s">
        <v>63</v>
      </c>
      <c r="F38" s="47" t="s">
        <v>27</v>
      </c>
      <c r="G38" s="32">
        <v>30000</v>
      </c>
      <c r="H38" s="34">
        <f t="shared" si="13"/>
        <v>861</v>
      </c>
      <c r="I38" s="32">
        <f t="shared" si="14"/>
        <v>912</v>
      </c>
      <c r="J38" s="32">
        <f t="shared" si="15"/>
        <v>28227</v>
      </c>
      <c r="K38" s="33">
        <v>0</v>
      </c>
      <c r="L38" s="33"/>
      <c r="M38" s="34"/>
      <c r="N38" s="34"/>
      <c r="O38" s="34"/>
      <c r="P38" s="34">
        <f>25</f>
        <v>25</v>
      </c>
      <c r="Q38" s="34">
        <f t="shared" si="16"/>
        <v>1798</v>
      </c>
      <c r="R38" s="34">
        <f t="shared" si="17"/>
        <v>28202</v>
      </c>
    </row>
    <row r="39" spans="1:18" ht="37.5" customHeight="1" thickBot="1" x14ac:dyDescent="0.45">
      <c r="A39" s="27">
        <v>18</v>
      </c>
      <c r="B39" s="28">
        <v>44872</v>
      </c>
      <c r="C39" s="35" t="s">
        <v>24</v>
      </c>
      <c r="D39" s="47" t="s">
        <v>64</v>
      </c>
      <c r="E39" s="47" t="s">
        <v>53</v>
      </c>
      <c r="F39" s="47" t="s">
        <v>27</v>
      </c>
      <c r="G39" s="32">
        <v>30000</v>
      </c>
      <c r="H39" s="34">
        <f t="shared" si="13"/>
        <v>861</v>
      </c>
      <c r="I39" s="32">
        <f t="shared" si="14"/>
        <v>912</v>
      </c>
      <c r="J39" s="32">
        <f t="shared" si="15"/>
        <v>28227</v>
      </c>
      <c r="K39" s="33">
        <v>0</v>
      </c>
      <c r="L39" s="33"/>
      <c r="M39" s="34"/>
      <c r="N39" s="34"/>
      <c r="O39" s="34"/>
      <c r="P39" s="34">
        <v>25</v>
      </c>
      <c r="Q39" s="34">
        <f t="shared" si="16"/>
        <v>1798</v>
      </c>
      <c r="R39" s="34">
        <f t="shared" si="17"/>
        <v>28202</v>
      </c>
    </row>
    <row r="40" spans="1:18" ht="37.5" customHeight="1" thickBot="1" x14ac:dyDescent="0.45">
      <c r="A40" s="27">
        <v>19</v>
      </c>
      <c r="B40" s="28">
        <v>44565</v>
      </c>
      <c r="C40" s="35" t="s">
        <v>24</v>
      </c>
      <c r="D40" s="47" t="s">
        <v>65</v>
      </c>
      <c r="E40" s="47" t="s">
        <v>63</v>
      </c>
      <c r="F40" s="47" t="s">
        <v>27</v>
      </c>
      <c r="G40" s="32">
        <v>30000</v>
      </c>
      <c r="H40" s="34">
        <f t="shared" si="13"/>
        <v>861</v>
      </c>
      <c r="I40" s="32">
        <f t="shared" si="14"/>
        <v>912</v>
      </c>
      <c r="J40" s="32">
        <f t="shared" si="15"/>
        <v>28227</v>
      </c>
      <c r="K40" s="33">
        <v>0</v>
      </c>
      <c r="L40" s="33"/>
      <c r="M40" s="34"/>
      <c r="N40" s="34"/>
      <c r="O40" s="34"/>
      <c r="P40" s="34">
        <v>25</v>
      </c>
      <c r="Q40" s="34">
        <f t="shared" si="16"/>
        <v>1798</v>
      </c>
      <c r="R40" s="34">
        <f t="shared" si="17"/>
        <v>28202</v>
      </c>
    </row>
    <row r="41" spans="1:18" ht="37.5" customHeight="1" thickBot="1" x14ac:dyDescent="0.45">
      <c r="A41" s="27">
        <v>20</v>
      </c>
      <c r="B41" s="28">
        <v>44931</v>
      </c>
      <c r="C41" s="35" t="s">
        <v>24</v>
      </c>
      <c r="D41" s="47" t="s">
        <v>66</v>
      </c>
      <c r="E41" s="47" t="s">
        <v>63</v>
      </c>
      <c r="F41" s="47" t="s">
        <v>27</v>
      </c>
      <c r="G41" s="32">
        <v>30000</v>
      </c>
      <c r="H41" s="34">
        <f t="shared" si="13"/>
        <v>861</v>
      </c>
      <c r="I41" s="32">
        <f t="shared" si="14"/>
        <v>912</v>
      </c>
      <c r="J41" s="32">
        <f t="shared" si="15"/>
        <v>28227</v>
      </c>
      <c r="K41" s="33">
        <v>0</v>
      </c>
      <c r="L41" s="33"/>
      <c r="M41" s="34"/>
      <c r="N41" s="34"/>
      <c r="O41" s="34"/>
      <c r="P41" s="34">
        <v>25</v>
      </c>
      <c r="Q41" s="34">
        <f t="shared" si="16"/>
        <v>1798</v>
      </c>
      <c r="R41" s="34">
        <f t="shared" si="17"/>
        <v>28202</v>
      </c>
    </row>
    <row r="42" spans="1:18" ht="37.5" customHeight="1" thickBot="1" x14ac:dyDescent="0.45">
      <c r="A42" s="27">
        <v>21</v>
      </c>
      <c r="B42" s="28">
        <v>44931</v>
      </c>
      <c r="C42" s="35" t="s">
        <v>28</v>
      </c>
      <c r="D42" s="47" t="s">
        <v>67</v>
      </c>
      <c r="E42" s="47" t="s">
        <v>53</v>
      </c>
      <c r="F42" s="47" t="s">
        <v>27</v>
      </c>
      <c r="G42" s="32">
        <v>30000</v>
      </c>
      <c r="H42" s="34">
        <f t="shared" si="13"/>
        <v>861</v>
      </c>
      <c r="I42" s="32">
        <f t="shared" si="14"/>
        <v>912</v>
      </c>
      <c r="J42" s="32">
        <f t="shared" si="15"/>
        <v>28227</v>
      </c>
      <c r="K42" s="33">
        <v>0</v>
      </c>
      <c r="L42" s="33"/>
      <c r="M42" s="34"/>
      <c r="N42" s="34"/>
      <c r="O42" s="34"/>
      <c r="P42" s="34">
        <f>25</f>
        <v>25</v>
      </c>
      <c r="Q42" s="34">
        <f t="shared" si="16"/>
        <v>1798</v>
      </c>
      <c r="R42" s="34">
        <f t="shared" si="17"/>
        <v>28202</v>
      </c>
    </row>
    <row r="43" spans="1:18" ht="37.5" customHeight="1" thickBot="1" x14ac:dyDescent="0.45">
      <c r="A43" s="27">
        <v>22</v>
      </c>
      <c r="B43" s="28">
        <v>44937</v>
      </c>
      <c r="C43" s="35" t="s">
        <v>28</v>
      </c>
      <c r="D43" s="47" t="s">
        <v>68</v>
      </c>
      <c r="E43" s="47" t="s">
        <v>69</v>
      </c>
      <c r="F43" s="47" t="s">
        <v>27</v>
      </c>
      <c r="G43" s="32">
        <v>45000</v>
      </c>
      <c r="H43" s="34">
        <f t="shared" si="13"/>
        <v>1291.5</v>
      </c>
      <c r="I43" s="32">
        <f t="shared" si="14"/>
        <v>1368</v>
      </c>
      <c r="J43" s="32">
        <f t="shared" si="15"/>
        <v>42340.5</v>
      </c>
      <c r="K43" s="33">
        <v>702.13</v>
      </c>
      <c r="L43" s="33">
        <v>446.2</v>
      </c>
      <c r="M43" s="34"/>
      <c r="N43" s="34"/>
      <c r="O43" s="34"/>
      <c r="P43" s="34">
        <v>25</v>
      </c>
      <c r="Q43" s="34">
        <f t="shared" si="16"/>
        <v>3386.63</v>
      </c>
      <c r="R43" s="34">
        <f t="shared" si="17"/>
        <v>41613.370000000003</v>
      </c>
    </row>
    <row r="44" spans="1:18" ht="37.5" customHeight="1" thickBot="1" x14ac:dyDescent="0.45">
      <c r="A44" s="27">
        <v>23</v>
      </c>
      <c r="B44" s="28">
        <v>44938</v>
      </c>
      <c r="C44" s="35" t="s">
        <v>24</v>
      </c>
      <c r="D44" s="47" t="s">
        <v>70</v>
      </c>
      <c r="E44" s="47" t="s">
        <v>71</v>
      </c>
      <c r="F44" s="47" t="s">
        <v>27</v>
      </c>
      <c r="G44" s="32">
        <v>45000</v>
      </c>
      <c r="H44" s="34">
        <f t="shared" si="13"/>
        <v>1291.5</v>
      </c>
      <c r="I44" s="32">
        <f t="shared" si="14"/>
        <v>1368</v>
      </c>
      <c r="J44" s="32">
        <f t="shared" si="15"/>
        <v>42340.5</v>
      </c>
      <c r="K44" s="33">
        <v>0</v>
      </c>
      <c r="L44" s="33">
        <v>1148.33</v>
      </c>
      <c r="M44" s="34"/>
      <c r="N44" s="34"/>
      <c r="O44" s="34"/>
      <c r="P44" s="34">
        <v>25</v>
      </c>
      <c r="Q44" s="34">
        <f t="shared" si="16"/>
        <v>2684.5</v>
      </c>
      <c r="R44" s="34">
        <f t="shared" si="17"/>
        <v>42315.5</v>
      </c>
    </row>
    <row r="45" spans="1:18" ht="37.5" customHeight="1" thickBot="1" x14ac:dyDescent="0.45">
      <c r="A45" s="27">
        <v>24</v>
      </c>
      <c r="B45" s="28">
        <v>45658</v>
      </c>
      <c r="C45" s="35" t="s">
        <v>24</v>
      </c>
      <c r="D45" s="47" t="s">
        <v>72</v>
      </c>
      <c r="E45" s="47" t="s">
        <v>73</v>
      </c>
      <c r="F45" s="47" t="s">
        <v>27</v>
      </c>
      <c r="G45" s="32">
        <v>45000</v>
      </c>
      <c r="H45" s="34">
        <f t="shared" si="13"/>
        <v>1291.5</v>
      </c>
      <c r="I45" s="32">
        <f t="shared" si="14"/>
        <v>1368</v>
      </c>
      <c r="J45" s="32">
        <f t="shared" si="15"/>
        <v>42340.5</v>
      </c>
      <c r="K45" s="33">
        <v>1148.33</v>
      </c>
      <c r="L45" s="33"/>
      <c r="M45" s="34"/>
      <c r="N45" s="34"/>
      <c r="O45" s="34"/>
      <c r="P45" s="34">
        <v>25</v>
      </c>
      <c r="Q45" s="34">
        <f t="shared" si="16"/>
        <v>3832.83</v>
      </c>
      <c r="R45" s="34">
        <f t="shared" si="17"/>
        <v>41167.17</v>
      </c>
    </row>
    <row r="46" spans="1:18" ht="37.5" customHeight="1" thickBot="1" x14ac:dyDescent="0.45">
      <c r="A46" s="27">
        <v>25</v>
      </c>
      <c r="B46" s="28">
        <v>45658</v>
      </c>
      <c r="C46" s="35" t="s">
        <v>24</v>
      </c>
      <c r="D46" s="47" t="s">
        <v>74</v>
      </c>
      <c r="E46" s="47" t="s">
        <v>63</v>
      </c>
      <c r="F46" s="47" t="s">
        <v>27</v>
      </c>
      <c r="G46" s="32">
        <v>30000</v>
      </c>
      <c r="H46" s="34">
        <f t="shared" si="13"/>
        <v>861</v>
      </c>
      <c r="I46" s="32">
        <f t="shared" si="14"/>
        <v>912</v>
      </c>
      <c r="J46" s="32">
        <f t="shared" si="15"/>
        <v>28227</v>
      </c>
      <c r="K46" s="33">
        <v>0</v>
      </c>
      <c r="L46" s="33"/>
      <c r="M46" s="34"/>
      <c r="N46" s="34"/>
      <c r="O46" s="34"/>
      <c r="P46" s="34">
        <v>25</v>
      </c>
      <c r="Q46" s="34">
        <f t="shared" si="16"/>
        <v>1798</v>
      </c>
      <c r="R46" s="34">
        <f t="shared" si="17"/>
        <v>28202</v>
      </c>
    </row>
    <row r="47" spans="1:18" ht="37.5" customHeight="1" thickBot="1" x14ac:dyDescent="0.45">
      <c r="A47" s="27">
        <v>26</v>
      </c>
      <c r="B47" s="28">
        <v>45659</v>
      </c>
      <c r="C47" s="35" t="s">
        <v>28</v>
      </c>
      <c r="D47" s="47" t="s">
        <v>75</v>
      </c>
      <c r="E47" s="47" t="s">
        <v>76</v>
      </c>
      <c r="F47" s="47" t="s">
        <v>27</v>
      </c>
      <c r="G47" s="32">
        <v>30000</v>
      </c>
      <c r="H47" s="34">
        <f t="shared" si="13"/>
        <v>861</v>
      </c>
      <c r="I47" s="32">
        <f t="shared" si="14"/>
        <v>912</v>
      </c>
      <c r="J47" s="32">
        <f t="shared" si="15"/>
        <v>28227</v>
      </c>
      <c r="K47" s="33">
        <v>0</v>
      </c>
      <c r="L47" s="33"/>
      <c r="M47" s="34"/>
      <c r="N47" s="34"/>
      <c r="O47" s="34"/>
      <c r="P47" s="34">
        <v>25</v>
      </c>
      <c r="Q47" s="34">
        <f t="shared" si="16"/>
        <v>1798</v>
      </c>
      <c r="R47" s="34">
        <f t="shared" si="17"/>
        <v>28202</v>
      </c>
    </row>
    <row r="48" spans="1:18" ht="37.5" customHeight="1" thickBot="1" x14ac:dyDescent="0.45">
      <c r="A48" s="27">
        <v>27</v>
      </c>
      <c r="B48" s="28">
        <v>45660</v>
      </c>
      <c r="C48" s="35" t="s">
        <v>24</v>
      </c>
      <c r="D48" s="47" t="s">
        <v>77</v>
      </c>
      <c r="E48" s="47" t="s">
        <v>59</v>
      </c>
      <c r="F48" s="47" t="s">
        <v>27</v>
      </c>
      <c r="G48" s="32">
        <v>30000</v>
      </c>
      <c r="H48" s="34">
        <f t="shared" si="13"/>
        <v>861</v>
      </c>
      <c r="I48" s="32">
        <f t="shared" si="14"/>
        <v>912</v>
      </c>
      <c r="J48" s="32">
        <f t="shared" si="15"/>
        <v>28227</v>
      </c>
      <c r="K48" s="33">
        <v>0</v>
      </c>
      <c r="L48" s="33"/>
      <c r="M48" s="34"/>
      <c r="N48" s="34"/>
      <c r="O48" s="34"/>
      <c r="P48" s="34">
        <v>25</v>
      </c>
      <c r="Q48" s="34">
        <f t="shared" si="16"/>
        <v>1798</v>
      </c>
      <c r="R48" s="34">
        <f t="shared" si="17"/>
        <v>28202</v>
      </c>
    </row>
    <row r="49" spans="1:18" ht="37.5" customHeight="1" thickBot="1" x14ac:dyDescent="0.45">
      <c r="A49" s="27">
        <v>28</v>
      </c>
      <c r="B49" s="28">
        <v>45660</v>
      </c>
      <c r="C49" s="35" t="s">
        <v>24</v>
      </c>
      <c r="D49" s="47" t="s">
        <v>78</v>
      </c>
      <c r="E49" s="47" t="s">
        <v>79</v>
      </c>
      <c r="F49" s="47" t="s">
        <v>27</v>
      </c>
      <c r="G49" s="32">
        <v>45000</v>
      </c>
      <c r="H49" s="34">
        <f t="shared" si="13"/>
        <v>1291.5</v>
      </c>
      <c r="I49" s="32">
        <f t="shared" si="14"/>
        <v>1368</v>
      </c>
      <c r="J49" s="32">
        <f t="shared" si="15"/>
        <v>42340.5</v>
      </c>
      <c r="K49" s="33">
        <v>1148.33</v>
      </c>
      <c r="L49" s="33"/>
      <c r="M49" s="34"/>
      <c r="N49" s="34"/>
      <c r="O49" s="34"/>
      <c r="P49" s="34">
        <v>25</v>
      </c>
      <c r="Q49" s="34">
        <f t="shared" si="16"/>
        <v>3832.83</v>
      </c>
      <c r="R49" s="34">
        <f t="shared" si="17"/>
        <v>41167.17</v>
      </c>
    </row>
    <row r="50" spans="1:18" ht="37.5" customHeight="1" thickBot="1" x14ac:dyDescent="0.45">
      <c r="A50" s="27">
        <v>29</v>
      </c>
      <c r="B50" s="28">
        <v>45660</v>
      </c>
      <c r="C50" s="35" t="s">
        <v>24</v>
      </c>
      <c r="D50" s="47" t="s">
        <v>80</v>
      </c>
      <c r="E50" s="47" t="s">
        <v>59</v>
      </c>
      <c r="F50" s="47" t="s">
        <v>27</v>
      </c>
      <c r="G50" s="32">
        <v>30000</v>
      </c>
      <c r="H50" s="34">
        <f t="shared" si="13"/>
        <v>861</v>
      </c>
      <c r="I50" s="32">
        <f t="shared" si="14"/>
        <v>912</v>
      </c>
      <c r="J50" s="32">
        <f t="shared" si="15"/>
        <v>28227</v>
      </c>
      <c r="K50" s="33">
        <v>0</v>
      </c>
      <c r="L50" s="33"/>
      <c r="M50" s="34"/>
      <c r="N50" s="34"/>
      <c r="O50" s="34"/>
      <c r="P50" s="34">
        <v>25</v>
      </c>
      <c r="Q50" s="34">
        <f t="shared" si="16"/>
        <v>1798</v>
      </c>
      <c r="R50" s="34">
        <f t="shared" si="17"/>
        <v>28202</v>
      </c>
    </row>
    <row r="51" spans="1:18" ht="37.5" customHeight="1" thickBot="1" x14ac:dyDescent="0.45">
      <c r="A51" s="27">
        <v>30</v>
      </c>
      <c r="B51" s="28">
        <v>45660</v>
      </c>
      <c r="C51" s="35" t="s">
        <v>24</v>
      </c>
      <c r="D51" s="47" t="s">
        <v>81</v>
      </c>
      <c r="E51" s="47" t="s">
        <v>59</v>
      </c>
      <c r="F51" s="47" t="s">
        <v>27</v>
      </c>
      <c r="G51" s="32">
        <v>30000</v>
      </c>
      <c r="H51" s="34">
        <f t="shared" si="13"/>
        <v>861</v>
      </c>
      <c r="I51" s="32">
        <f t="shared" si="14"/>
        <v>912</v>
      </c>
      <c r="J51" s="32">
        <f t="shared" si="15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6"/>
        <v>1798</v>
      </c>
      <c r="R51" s="34">
        <f t="shared" si="17"/>
        <v>28202</v>
      </c>
    </row>
    <row r="52" spans="1:18" ht="37.5" customHeight="1" thickBot="1" x14ac:dyDescent="0.45">
      <c r="A52" s="27">
        <v>31</v>
      </c>
      <c r="B52" s="28">
        <v>45660</v>
      </c>
      <c r="C52" s="35" t="s">
        <v>28</v>
      </c>
      <c r="D52" s="47" t="s">
        <v>82</v>
      </c>
      <c r="E52" s="47" t="s">
        <v>53</v>
      </c>
      <c r="F52" s="47" t="s">
        <v>27</v>
      </c>
      <c r="G52" s="32">
        <v>30000</v>
      </c>
      <c r="H52" s="34">
        <f t="shared" si="13"/>
        <v>861</v>
      </c>
      <c r="I52" s="32">
        <f t="shared" si="14"/>
        <v>912</v>
      </c>
      <c r="J52" s="32">
        <f t="shared" si="15"/>
        <v>28227</v>
      </c>
      <c r="K52" s="33">
        <v>0</v>
      </c>
      <c r="L52" s="33"/>
      <c r="M52" s="34"/>
      <c r="N52" s="34"/>
      <c r="O52" s="34"/>
      <c r="P52" s="34">
        <v>25</v>
      </c>
      <c r="Q52" s="34">
        <f t="shared" si="16"/>
        <v>1798</v>
      </c>
      <c r="R52" s="34">
        <f t="shared" si="17"/>
        <v>28202</v>
      </c>
    </row>
    <row r="53" spans="1:18" ht="37.5" customHeight="1" thickBot="1" x14ac:dyDescent="0.45">
      <c r="A53" s="27">
        <v>32</v>
      </c>
      <c r="B53" s="28">
        <v>45661</v>
      </c>
      <c r="C53" s="35" t="s">
        <v>24</v>
      </c>
      <c r="D53" s="47" t="s">
        <v>83</v>
      </c>
      <c r="E53" s="47" t="s">
        <v>84</v>
      </c>
      <c r="F53" s="47" t="s">
        <v>27</v>
      </c>
      <c r="G53" s="32">
        <v>30000</v>
      </c>
      <c r="H53" s="34">
        <f t="shared" si="13"/>
        <v>861</v>
      </c>
      <c r="I53" s="32">
        <f t="shared" si="14"/>
        <v>912</v>
      </c>
      <c r="J53" s="32">
        <f t="shared" si="15"/>
        <v>28227</v>
      </c>
      <c r="K53" s="33">
        <v>0</v>
      </c>
      <c r="L53" s="33"/>
      <c r="M53" s="34"/>
      <c r="N53" s="34"/>
      <c r="O53" s="34"/>
      <c r="P53" s="34">
        <v>25</v>
      </c>
      <c r="Q53" s="34">
        <f t="shared" si="16"/>
        <v>1798</v>
      </c>
      <c r="R53" s="34">
        <f t="shared" si="17"/>
        <v>28202</v>
      </c>
    </row>
    <row r="54" spans="1:18" ht="37.5" customHeight="1" thickBot="1" x14ac:dyDescent="0.45">
      <c r="A54" s="27">
        <v>33</v>
      </c>
      <c r="B54" s="28">
        <v>45661</v>
      </c>
      <c r="C54" s="35" t="s">
        <v>24</v>
      </c>
      <c r="D54" s="47" t="s">
        <v>85</v>
      </c>
      <c r="E54" s="47" t="s">
        <v>86</v>
      </c>
      <c r="F54" s="47" t="s">
        <v>27</v>
      </c>
      <c r="G54" s="32">
        <v>40000</v>
      </c>
      <c r="H54" s="34">
        <f t="shared" si="13"/>
        <v>1148</v>
      </c>
      <c r="I54" s="32">
        <f t="shared" si="14"/>
        <v>1216</v>
      </c>
      <c r="J54" s="32">
        <f t="shared" si="15"/>
        <v>37636</v>
      </c>
      <c r="K54" s="33">
        <v>442.65</v>
      </c>
      <c r="L54" s="33"/>
      <c r="M54" s="34"/>
      <c r="N54" s="34"/>
      <c r="O54" s="34"/>
      <c r="P54" s="34">
        <v>25</v>
      </c>
      <c r="Q54" s="34">
        <f t="shared" si="16"/>
        <v>2831.65</v>
      </c>
      <c r="R54" s="34">
        <f t="shared" si="17"/>
        <v>37168.35</v>
      </c>
    </row>
    <row r="55" spans="1:18" ht="37.5" customHeight="1" thickBot="1" x14ac:dyDescent="0.45">
      <c r="A55" s="27">
        <v>34</v>
      </c>
      <c r="B55" s="28">
        <v>45661</v>
      </c>
      <c r="C55" s="35" t="s">
        <v>24</v>
      </c>
      <c r="D55" s="47" t="s">
        <v>87</v>
      </c>
      <c r="E55" s="47" t="s">
        <v>88</v>
      </c>
      <c r="F55" s="47" t="s">
        <v>27</v>
      </c>
      <c r="G55" s="32">
        <v>35000</v>
      </c>
      <c r="H55" s="34">
        <f t="shared" si="13"/>
        <v>1004.5</v>
      </c>
      <c r="I55" s="32">
        <f t="shared" si="14"/>
        <v>1064</v>
      </c>
      <c r="J55" s="32">
        <f t="shared" si="15"/>
        <v>32931.5</v>
      </c>
      <c r="K55" s="33">
        <v>0</v>
      </c>
      <c r="L55" s="33"/>
      <c r="M55" s="34"/>
      <c r="N55" s="34"/>
      <c r="O55" s="34"/>
      <c r="P55" s="34">
        <v>25</v>
      </c>
      <c r="Q55" s="34">
        <f t="shared" si="16"/>
        <v>2093.5</v>
      </c>
      <c r="R55" s="34">
        <f t="shared" si="17"/>
        <v>32906.5</v>
      </c>
    </row>
    <row r="56" spans="1:18" ht="37.5" customHeight="1" thickBot="1" x14ac:dyDescent="0.45">
      <c r="A56" s="27">
        <v>35</v>
      </c>
      <c r="B56" s="28">
        <v>45661</v>
      </c>
      <c r="C56" s="35" t="s">
        <v>28</v>
      </c>
      <c r="D56" s="47" t="s">
        <v>89</v>
      </c>
      <c r="E56" s="47" t="s">
        <v>90</v>
      </c>
      <c r="F56" s="47" t="s">
        <v>27</v>
      </c>
      <c r="G56" s="32">
        <v>40000</v>
      </c>
      <c r="H56" s="34">
        <f t="shared" si="13"/>
        <v>1148</v>
      </c>
      <c r="I56" s="32">
        <f t="shared" si="14"/>
        <v>1216</v>
      </c>
      <c r="J56" s="32">
        <f t="shared" si="15"/>
        <v>37636</v>
      </c>
      <c r="K56" s="33">
        <v>442.65</v>
      </c>
      <c r="L56" s="33"/>
      <c r="M56" s="34"/>
      <c r="N56" s="34"/>
      <c r="O56" s="34"/>
      <c r="P56" s="34">
        <v>25</v>
      </c>
      <c r="Q56" s="34">
        <f t="shared" si="16"/>
        <v>2831.65</v>
      </c>
      <c r="R56" s="34">
        <f t="shared" si="17"/>
        <v>37168.35</v>
      </c>
    </row>
    <row r="57" spans="1:18" ht="37.5" customHeight="1" thickBot="1" x14ac:dyDescent="0.45">
      <c r="A57" s="27">
        <v>36</v>
      </c>
      <c r="B57" s="28">
        <v>45661</v>
      </c>
      <c r="C57" s="35" t="s">
        <v>28</v>
      </c>
      <c r="D57" s="47" t="s">
        <v>91</v>
      </c>
      <c r="E57" s="47" t="s">
        <v>53</v>
      </c>
      <c r="F57" s="47" t="s">
        <v>27</v>
      </c>
      <c r="G57" s="32">
        <v>30000</v>
      </c>
      <c r="H57" s="34">
        <f t="shared" si="13"/>
        <v>861</v>
      </c>
      <c r="I57" s="32">
        <f t="shared" si="14"/>
        <v>912</v>
      </c>
      <c r="J57" s="32">
        <f t="shared" si="15"/>
        <v>28227</v>
      </c>
      <c r="K57" s="33">
        <v>0</v>
      </c>
      <c r="L57" s="33"/>
      <c r="M57" s="34"/>
      <c r="N57" s="34"/>
      <c r="O57" s="34"/>
      <c r="P57" s="34">
        <v>25</v>
      </c>
      <c r="Q57" s="34">
        <f t="shared" si="16"/>
        <v>1798</v>
      </c>
      <c r="R57" s="34">
        <f t="shared" si="17"/>
        <v>28202</v>
      </c>
    </row>
    <row r="58" spans="1:18" ht="37.5" customHeight="1" thickBot="1" x14ac:dyDescent="0.45">
      <c r="A58" s="27">
        <v>37</v>
      </c>
      <c r="B58" s="28">
        <v>45662</v>
      </c>
      <c r="C58" s="35" t="s">
        <v>24</v>
      </c>
      <c r="D58" s="47" t="s">
        <v>92</v>
      </c>
      <c r="E58" s="47" t="s">
        <v>55</v>
      </c>
      <c r="F58" s="47" t="s">
        <v>27</v>
      </c>
      <c r="G58" s="32">
        <v>30000</v>
      </c>
      <c r="H58" s="34">
        <f t="shared" si="13"/>
        <v>861</v>
      </c>
      <c r="I58" s="32">
        <f t="shared" si="14"/>
        <v>912</v>
      </c>
      <c r="J58" s="32">
        <f t="shared" si="15"/>
        <v>28227</v>
      </c>
      <c r="K58" s="33">
        <v>0</v>
      </c>
      <c r="L58" s="33"/>
      <c r="M58" s="34"/>
      <c r="N58" s="34"/>
      <c r="O58" s="34"/>
      <c r="P58" s="34">
        <v>25</v>
      </c>
      <c r="Q58" s="34">
        <f t="shared" si="16"/>
        <v>1798</v>
      </c>
      <c r="R58" s="34">
        <f t="shared" si="17"/>
        <v>28202</v>
      </c>
    </row>
    <row r="59" spans="1:18" ht="37.5" customHeight="1" thickBot="1" x14ac:dyDescent="0.45">
      <c r="A59" s="27">
        <v>38</v>
      </c>
      <c r="B59" s="28">
        <v>45662</v>
      </c>
      <c r="C59" s="35" t="s">
        <v>28</v>
      </c>
      <c r="D59" s="47" t="s">
        <v>93</v>
      </c>
      <c r="E59" s="47" t="s">
        <v>53</v>
      </c>
      <c r="F59" s="47" t="s">
        <v>27</v>
      </c>
      <c r="G59" s="32">
        <v>30000</v>
      </c>
      <c r="H59" s="34">
        <f t="shared" si="13"/>
        <v>861</v>
      </c>
      <c r="I59" s="32">
        <f t="shared" si="14"/>
        <v>912</v>
      </c>
      <c r="J59" s="32">
        <f t="shared" si="15"/>
        <v>28227</v>
      </c>
      <c r="K59" s="33">
        <v>0</v>
      </c>
      <c r="L59" s="33"/>
      <c r="M59" s="34"/>
      <c r="N59" s="34"/>
      <c r="O59" s="34"/>
      <c r="P59" s="34">
        <v>25</v>
      </c>
      <c r="Q59" s="34">
        <f t="shared" si="16"/>
        <v>1798</v>
      </c>
      <c r="R59" s="34">
        <f t="shared" si="17"/>
        <v>28202</v>
      </c>
    </row>
    <row r="60" spans="1:18" ht="37.5" customHeight="1" thickBot="1" x14ac:dyDescent="0.45">
      <c r="A60" s="27">
        <v>39</v>
      </c>
      <c r="B60" s="28">
        <v>45662</v>
      </c>
      <c r="C60" s="35" t="s">
        <v>24</v>
      </c>
      <c r="D60" s="47" t="s">
        <v>94</v>
      </c>
      <c r="E60" s="47" t="s">
        <v>95</v>
      </c>
      <c r="F60" s="47" t="s">
        <v>27</v>
      </c>
      <c r="G60" s="32">
        <v>30000</v>
      </c>
      <c r="H60" s="34">
        <f t="shared" si="13"/>
        <v>861</v>
      </c>
      <c r="I60" s="32">
        <f t="shared" si="14"/>
        <v>912</v>
      </c>
      <c r="J60" s="32">
        <f t="shared" si="15"/>
        <v>28227</v>
      </c>
      <c r="K60" s="33">
        <v>0</v>
      </c>
      <c r="L60" s="33"/>
      <c r="M60" s="34"/>
      <c r="N60" s="34"/>
      <c r="O60" s="34"/>
      <c r="P60" s="34">
        <v>25</v>
      </c>
      <c r="Q60" s="34">
        <f t="shared" si="16"/>
        <v>1798</v>
      </c>
      <c r="R60" s="34">
        <f t="shared" si="17"/>
        <v>28202</v>
      </c>
    </row>
    <row r="61" spans="1:18" ht="37.5" customHeight="1" thickBot="1" x14ac:dyDescent="0.45">
      <c r="A61" s="27">
        <v>40</v>
      </c>
      <c r="B61" s="28">
        <v>45662</v>
      </c>
      <c r="C61" s="35" t="s">
        <v>24</v>
      </c>
      <c r="D61" s="47" t="s">
        <v>96</v>
      </c>
      <c r="E61" s="47" t="s">
        <v>97</v>
      </c>
      <c r="F61" s="47" t="s">
        <v>27</v>
      </c>
      <c r="G61" s="32">
        <v>40000</v>
      </c>
      <c r="H61" s="34">
        <f t="shared" si="13"/>
        <v>1148</v>
      </c>
      <c r="I61" s="32">
        <f t="shared" si="14"/>
        <v>1216</v>
      </c>
      <c r="J61" s="32">
        <f t="shared" si="15"/>
        <v>37636</v>
      </c>
      <c r="K61" s="33">
        <v>442.65</v>
      </c>
      <c r="L61" s="33"/>
      <c r="M61" s="34"/>
      <c r="N61" s="34"/>
      <c r="O61" s="34"/>
      <c r="P61" s="34">
        <v>25</v>
      </c>
      <c r="Q61" s="34">
        <f t="shared" si="16"/>
        <v>2831.65</v>
      </c>
      <c r="R61" s="34">
        <f t="shared" si="17"/>
        <v>37168.35</v>
      </c>
    </row>
    <row r="62" spans="1:18" ht="37.5" customHeight="1" thickBot="1" x14ac:dyDescent="0.45">
      <c r="A62" s="27">
        <v>41</v>
      </c>
      <c r="B62" s="28">
        <v>45662</v>
      </c>
      <c r="C62" s="35" t="s">
        <v>28</v>
      </c>
      <c r="D62" s="47" t="s">
        <v>98</v>
      </c>
      <c r="E62" s="47" t="s">
        <v>99</v>
      </c>
      <c r="F62" s="47" t="s">
        <v>27</v>
      </c>
      <c r="G62" s="32">
        <v>45000</v>
      </c>
      <c r="H62" s="34">
        <f t="shared" si="13"/>
        <v>1291.5</v>
      </c>
      <c r="I62" s="32">
        <f t="shared" si="14"/>
        <v>1368</v>
      </c>
      <c r="J62" s="32">
        <f t="shared" si="15"/>
        <v>42340.5</v>
      </c>
      <c r="K62" s="33">
        <v>633.69000000000005</v>
      </c>
      <c r="L62" s="33"/>
      <c r="M62" s="34">
        <f>1715.46*2</f>
        <v>3430.92</v>
      </c>
      <c r="N62" s="34"/>
      <c r="O62" s="34"/>
      <c r="P62" s="34">
        <v>25</v>
      </c>
      <c r="Q62" s="34">
        <f>H62+I62+K62+P62+M62+N62+O62</f>
        <v>6749.1100000000006</v>
      </c>
      <c r="R62" s="34">
        <f>G62-Q62</f>
        <v>38250.89</v>
      </c>
    </row>
    <row r="63" spans="1:18" ht="37.5" customHeight="1" thickBot="1" x14ac:dyDescent="0.45">
      <c r="A63" s="27">
        <v>42</v>
      </c>
      <c r="B63" s="28">
        <v>45663</v>
      </c>
      <c r="C63" s="35" t="s">
        <v>24</v>
      </c>
      <c r="D63" s="47" t="s">
        <v>100</v>
      </c>
      <c r="E63" s="47" t="s">
        <v>101</v>
      </c>
      <c r="F63" s="47" t="s">
        <v>27</v>
      </c>
      <c r="G63" s="32">
        <v>40000</v>
      </c>
      <c r="H63" s="34">
        <f t="shared" si="13"/>
        <v>1148</v>
      </c>
      <c r="I63" s="32">
        <f t="shared" si="14"/>
        <v>1216</v>
      </c>
      <c r="J63" s="32">
        <f t="shared" si="15"/>
        <v>37636</v>
      </c>
      <c r="K63" s="33">
        <v>442.65</v>
      </c>
      <c r="L63" s="33"/>
      <c r="M63" s="34"/>
      <c r="N63" s="34"/>
      <c r="O63" s="34"/>
      <c r="P63" s="34">
        <v>25</v>
      </c>
      <c r="Q63" s="34">
        <f>H63+I63+K63+P63+M63+N63+O63</f>
        <v>2831.65</v>
      </c>
      <c r="R63" s="34">
        <f>G63-Q63</f>
        <v>37168.35</v>
      </c>
    </row>
    <row r="64" spans="1:18" ht="37.5" customHeight="1" thickBot="1" x14ac:dyDescent="0.45">
      <c r="A64" s="27">
        <v>43</v>
      </c>
      <c r="B64" s="28">
        <v>45664</v>
      </c>
      <c r="C64" s="35" t="s">
        <v>28</v>
      </c>
      <c r="D64" s="47" t="s">
        <v>102</v>
      </c>
      <c r="E64" s="47" t="s">
        <v>103</v>
      </c>
      <c r="F64" s="47" t="s">
        <v>27</v>
      </c>
      <c r="G64" s="32">
        <v>35000</v>
      </c>
      <c r="H64" s="34">
        <f t="shared" si="13"/>
        <v>1004.5</v>
      </c>
      <c r="I64" s="32">
        <f t="shared" si="14"/>
        <v>1064</v>
      </c>
      <c r="J64" s="32">
        <f t="shared" si="15"/>
        <v>32931.5</v>
      </c>
      <c r="K64" s="33">
        <v>0</v>
      </c>
      <c r="L64" s="33"/>
      <c r="M64" s="34"/>
      <c r="N64" s="34"/>
      <c r="O64" s="34"/>
      <c r="P64" s="34">
        <v>25</v>
      </c>
      <c r="Q64" s="34">
        <f>H64+I64+K64+P64+M64+N64+O64</f>
        <v>2093.5</v>
      </c>
      <c r="R64" s="34">
        <f>G64-Q64</f>
        <v>32906.5</v>
      </c>
    </row>
    <row r="65" spans="1:18" ht="37.5" customHeight="1" thickBot="1" x14ac:dyDescent="0.45">
      <c r="A65" s="27">
        <v>44</v>
      </c>
      <c r="B65" s="29">
        <v>45664</v>
      </c>
      <c r="C65" s="35" t="s">
        <v>28</v>
      </c>
      <c r="D65" s="47" t="s">
        <v>104</v>
      </c>
      <c r="E65" s="31" t="s">
        <v>105</v>
      </c>
      <c r="F65" s="31" t="s">
        <v>27</v>
      </c>
      <c r="G65" s="32">
        <v>45000</v>
      </c>
      <c r="H65" s="34">
        <f t="shared" si="13"/>
        <v>1291.5</v>
      </c>
      <c r="I65" s="32">
        <f t="shared" si="14"/>
        <v>1368</v>
      </c>
      <c r="J65" s="32">
        <f t="shared" si="15"/>
        <v>42340.5</v>
      </c>
      <c r="K65" s="33">
        <v>1148.33</v>
      </c>
      <c r="L65" s="33"/>
      <c r="M65" s="33"/>
      <c r="N65" s="33"/>
      <c r="O65" s="33"/>
      <c r="P65" s="34">
        <f>25</f>
        <v>25</v>
      </c>
      <c r="Q65" s="34">
        <f t="shared" ref="Q65" si="18">H65+I65+K65+P65+M65+N65+O65</f>
        <v>3832.83</v>
      </c>
      <c r="R65" s="34">
        <f t="shared" ref="R65" si="19">G65-Q65</f>
        <v>41167.17</v>
      </c>
    </row>
    <row r="66" spans="1:18" ht="37.5" customHeight="1" thickBot="1" x14ac:dyDescent="0.45">
      <c r="A66" s="27">
        <v>45</v>
      </c>
      <c r="B66" s="28">
        <v>45664</v>
      </c>
      <c r="C66" s="35" t="s">
        <v>28</v>
      </c>
      <c r="D66" s="47" t="s">
        <v>106</v>
      </c>
      <c r="E66" s="47" t="s">
        <v>103</v>
      </c>
      <c r="F66" s="47" t="s">
        <v>27</v>
      </c>
      <c r="G66" s="32">
        <v>35000</v>
      </c>
      <c r="H66" s="34">
        <f t="shared" si="13"/>
        <v>1004.5</v>
      </c>
      <c r="I66" s="32">
        <f t="shared" si="14"/>
        <v>1064</v>
      </c>
      <c r="J66" s="32">
        <f t="shared" si="15"/>
        <v>32931.5</v>
      </c>
      <c r="K66" s="33">
        <v>0</v>
      </c>
      <c r="L66" s="33"/>
      <c r="M66" s="34"/>
      <c r="N66" s="34"/>
      <c r="O66" s="34"/>
      <c r="P66" s="34">
        <v>25</v>
      </c>
      <c r="Q66" s="34">
        <f>H66+I66+K66+P66+M66+N66+O66</f>
        <v>2093.5</v>
      </c>
      <c r="R66" s="34">
        <f>G66-Q66</f>
        <v>32906.5</v>
      </c>
    </row>
    <row r="67" spans="1:18" ht="37.5" customHeight="1" thickBot="1" x14ac:dyDescent="0.45">
      <c r="A67" s="27">
        <v>46</v>
      </c>
      <c r="B67" s="28">
        <v>45665</v>
      </c>
      <c r="C67" s="35" t="s">
        <v>24</v>
      </c>
      <c r="D67" s="47" t="s">
        <v>107</v>
      </c>
      <c r="E67" s="47" t="s">
        <v>53</v>
      </c>
      <c r="F67" s="47" t="s">
        <v>27</v>
      </c>
      <c r="G67" s="32">
        <v>30000</v>
      </c>
      <c r="H67" s="34">
        <f t="shared" si="13"/>
        <v>861</v>
      </c>
      <c r="I67" s="32">
        <f t="shared" si="14"/>
        <v>912</v>
      </c>
      <c r="J67" s="32">
        <f t="shared" si="15"/>
        <v>28227</v>
      </c>
      <c r="K67" s="33">
        <v>0</v>
      </c>
      <c r="L67" s="33"/>
      <c r="M67" s="34"/>
      <c r="N67" s="34"/>
      <c r="O67" s="34"/>
      <c r="P67" s="34">
        <v>25</v>
      </c>
      <c r="Q67" s="34">
        <f t="shared" ref="Q67:Q68" si="20">H67+I67+K67+P67+M67+N67+O67</f>
        <v>1798</v>
      </c>
      <c r="R67" s="34">
        <f t="shared" ref="R67:R68" si="21">G67-Q67</f>
        <v>28202</v>
      </c>
    </row>
    <row r="68" spans="1:18" ht="37.5" customHeight="1" thickBot="1" x14ac:dyDescent="0.45">
      <c r="A68" s="27">
        <v>46</v>
      </c>
      <c r="B68" s="28">
        <v>45667</v>
      </c>
      <c r="C68" s="35" t="s">
        <v>24</v>
      </c>
      <c r="D68" s="47" t="s">
        <v>108</v>
      </c>
      <c r="E68" s="47" t="s">
        <v>55</v>
      </c>
      <c r="F68" s="47" t="s">
        <v>27</v>
      </c>
      <c r="G68" s="32">
        <v>30000</v>
      </c>
      <c r="H68" s="34">
        <f t="shared" si="13"/>
        <v>861</v>
      </c>
      <c r="I68" s="32">
        <f t="shared" si="14"/>
        <v>912</v>
      </c>
      <c r="J68" s="32">
        <f t="shared" si="15"/>
        <v>28227</v>
      </c>
      <c r="K68" s="33">
        <v>0</v>
      </c>
      <c r="L68" s="33"/>
      <c r="M68" s="34"/>
      <c r="N68" s="34"/>
      <c r="O68" s="34"/>
      <c r="P68" s="34">
        <v>25</v>
      </c>
      <c r="Q68" s="34">
        <f t="shared" si="20"/>
        <v>1798</v>
      </c>
      <c r="R68" s="34">
        <f t="shared" si="21"/>
        <v>28202</v>
      </c>
    </row>
    <row r="69" spans="1:18" ht="49.15" customHeight="1" thickBot="1" x14ac:dyDescent="0.45">
      <c r="A69" s="52"/>
      <c r="B69" s="78" t="s">
        <v>37</v>
      </c>
      <c r="C69" s="79" t="s">
        <v>109</v>
      </c>
      <c r="D69" s="79"/>
      <c r="E69" s="80"/>
      <c r="F69" s="53"/>
      <c r="G69" s="38">
        <f>SUM(G32:G68)</f>
        <v>1260000</v>
      </c>
      <c r="H69" s="38">
        <f t="shared" ref="H69:Q69" si="22">SUM(H32:H68)</f>
        <v>36162</v>
      </c>
      <c r="I69" s="38">
        <f t="shared" si="22"/>
        <v>38304</v>
      </c>
      <c r="J69" s="38">
        <f t="shared" si="22"/>
        <v>1185534</v>
      </c>
      <c r="K69" s="38">
        <f>SUM(K32:K68)</f>
        <v>6994.0599999999995</v>
      </c>
      <c r="L69" s="38">
        <f t="shared" si="22"/>
        <v>1594.53</v>
      </c>
      <c r="M69" s="38">
        <f t="shared" si="22"/>
        <v>3430.92</v>
      </c>
      <c r="N69" s="38">
        <f t="shared" si="22"/>
        <v>0</v>
      </c>
      <c r="O69" s="38">
        <f t="shared" si="22"/>
        <v>0</v>
      </c>
      <c r="P69" s="38">
        <f t="shared" si="22"/>
        <v>925</v>
      </c>
      <c r="Q69" s="38">
        <f t="shared" si="22"/>
        <v>85815.98</v>
      </c>
      <c r="R69" s="38">
        <f>SUM(R32:R68)</f>
        <v>1174184.0199999998</v>
      </c>
    </row>
    <row r="70" spans="1:18" ht="37.5" customHeight="1" x14ac:dyDescent="0.25">
      <c r="A70" s="88"/>
      <c r="B70" s="90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88"/>
    </row>
    <row r="71" spans="1:18" ht="37.5" customHeight="1" thickBot="1" x14ac:dyDescent="0.3">
      <c r="A71" s="89"/>
      <c r="B71" s="92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89"/>
    </row>
    <row r="72" spans="1:18" ht="49.9" customHeight="1" thickBot="1" x14ac:dyDescent="0.45">
      <c r="A72" s="52"/>
      <c r="B72" s="78" t="s">
        <v>110</v>
      </c>
      <c r="C72" s="79"/>
      <c r="D72" s="79"/>
      <c r="E72" s="80"/>
      <c r="F72" s="54"/>
      <c r="G72" s="38">
        <f>G69+G28+G19</f>
        <v>2960000</v>
      </c>
      <c r="H72" s="38">
        <f t="shared" ref="H72:Q72" si="23">H69+H28+H19</f>
        <v>83043.335200000001</v>
      </c>
      <c r="I72" s="38">
        <f t="shared" si="23"/>
        <v>81373.148320000008</v>
      </c>
      <c r="J72" s="38">
        <f t="shared" si="23"/>
        <v>2795583.5164799998</v>
      </c>
      <c r="K72" s="38">
        <f>K69+K28+K19</f>
        <v>293939.59000000003</v>
      </c>
      <c r="L72" s="38">
        <f>L69+L28+L19</f>
        <v>1594.53</v>
      </c>
      <c r="M72" s="38">
        <f t="shared" si="23"/>
        <v>10292.76</v>
      </c>
      <c r="N72" s="38">
        <f t="shared" si="23"/>
        <v>0</v>
      </c>
      <c r="O72" s="38">
        <f t="shared" si="23"/>
        <v>27109.68</v>
      </c>
      <c r="P72" s="38">
        <f t="shared" si="23"/>
        <v>1175</v>
      </c>
      <c r="Q72" s="38">
        <f t="shared" si="23"/>
        <v>496933.51352000004</v>
      </c>
      <c r="R72" s="38">
        <f>R69+R28+R19</f>
        <v>2463066.48648</v>
      </c>
    </row>
    <row r="73" spans="1:18" ht="37.5" customHeight="1" x14ac:dyDescent="0.4">
      <c r="C73" s="3"/>
      <c r="D73" s="55"/>
      <c r="E73" s="3"/>
      <c r="F73" s="3"/>
      <c r="G73" s="3"/>
      <c r="H73" s="3"/>
      <c r="I73" s="3"/>
      <c r="J73" s="3"/>
      <c r="K73" s="56"/>
      <c r="L73" s="3"/>
      <c r="M73" s="3"/>
      <c r="N73" s="3"/>
      <c r="O73" s="3"/>
      <c r="P73" s="57"/>
      <c r="Q73" s="3"/>
      <c r="R73" s="58"/>
    </row>
    <row r="74" spans="1:18" ht="37.5" customHeight="1" x14ac:dyDescent="0.35">
      <c r="C74" s="3"/>
      <c r="D74" s="11"/>
      <c r="E74" s="11"/>
      <c r="F74" s="11"/>
      <c r="G74" s="10"/>
      <c r="H74" s="10"/>
      <c r="I74" s="10"/>
      <c r="J74" s="10"/>
      <c r="K74" s="59"/>
      <c r="L74" s="10"/>
      <c r="M74" s="10"/>
      <c r="N74" s="10"/>
      <c r="O74" s="10"/>
      <c r="P74" s="10"/>
      <c r="Q74" s="10"/>
      <c r="R74" s="60"/>
    </row>
    <row r="75" spans="1:18" ht="37.5" customHeight="1" x14ac:dyDescent="0.45">
      <c r="C75" s="3"/>
      <c r="D75" s="3"/>
      <c r="E75" s="3"/>
      <c r="F75" s="3"/>
      <c r="G75" s="9"/>
      <c r="H75" s="10"/>
      <c r="I75" s="3"/>
      <c r="J75" s="3"/>
      <c r="K75" s="81" t="s">
        <v>111</v>
      </c>
      <c r="L75" s="81"/>
      <c r="M75" s="81"/>
      <c r="N75" s="61"/>
      <c r="O75" s="61"/>
      <c r="P75" s="62"/>
      <c r="Q75" s="3"/>
      <c r="R75" s="63"/>
    </row>
    <row r="76" spans="1:18" ht="37.5" customHeight="1" x14ac:dyDescent="0.45">
      <c r="C76" s="3"/>
      <c r="D76" s="3"/>
      <c r="E76" s="3"/>
      <c r="F76" s="3"/>
      <c r="G76" s="9"/>
      <c r="H76" s="10"/>
      <c r="I76" s="3"/>
      <c r="K76" s="81" t="s">
        <v>112</v>
      </c>
      <c r="L76" s="81"/>
      <c r="M76" s="81"/>
      <c r="N76" s="61"/>
      <c r="O76" s="61"/>
      <c r="P76" s="62"/>
      <c r="Q76" s="3"/>
      <c r="R76" s="63"/>
    </row>
    <row r="77" spans="1:18" ht="37.5" customHeight="1" x14ac:dyDescent="0.45">
      <c r="C77" s="3"/>
      <c r="D77" s="3"/>
      <c r="E77" s="3"/>
      <c r="F77" s="3"/>
      <c r="G77" s="9"/>
      <c r="H77" s="10"/>
      <c r="I77" s="3"/>
      <c r="M77" s="61"/>
      <c r="N77" s="61"/>
      <c r="O77" s="61"/>
      <c r="P77" s="62"/>
      <c r="Q77" s="3"/>
      <c r="R77" s="63"/>
    </row>
    <row r="78" spans="1:18" ht="37.5" customHeight="1" x14ac:dyDescent="0.45">
      <c r="C78" s="3"/>
      <c r="D78" s="3"/>
      <c r="E78" s="3"/>
      <c r="F78" s="3"/>
      <c r="G78" s="9"/>
      <c r="H78" s="10"/>
      <c r="I78" s="3"/>
      <c r="J78" s="3"/>
      <c r="K78" s="61"/>
      <c r="L78" s="61"/>
      <c r="M78" s="61"/>
      <c r="N78" s="61"/>
      <c r="O78" s="61"/>
      <c r="P78" s="62"/>
      <c r="Q78" s="3"/>
      <c r="R78" s="63"/>
    </row>
    <row r="79" spans="1:18" ht="48" customHeight="1" x14ac:dyDescent="0.3">
      <c r="C79" s="3"/>
      <c r="D79" s="3"/>
      <c r="E79" s="64"/>
      <c r="H79" s="3"/>
      <c r="L79" s="64"/>
      <c r="M79" s="3"/>
      <c r="N79" s="3"/>
      <c r="O79" s="3"/>
      <c r="P79" s="3"/>
      <c r="Q79" s="62"/>
      <c r="R79" s="3"/>
    </row>
    <row r="80" spans="1:18" ht="50.45" customHeight="1" x14ac:dyDescent="0.3">
      <c r="D80" s="65"/>
      <c r="E80" s="64"/>
      <c r="H80" s="66"/>
      <c r="L80" s="64"/>
      <c r="M80" s="67"/>
      <c r="N80" s="67"/>
      <c r="O80" s="68"/>
      <c r="P80" s="3"/>
      <c r="Q80" s="3"/>
      <c r="R80" s="3"/>
    </row>
    <row r="81" spans="3:18" ht="37.5" customHeight="1" x14ac:dyDescent="0.4">
      <c r="C81" s="69"/>
      <c r="D81" s="70"/>
      <c r="E81" s="70"/>
      <c r="F81" s="70"/>
      <c r="G81" s="71"/>
    </row>
    <row r="82" spans="3:18" ht="37.5" customHeight="1" x14ac:dyDescent="0.4">
      <c r="C82" s="69"/>
      <c r="D82" s="70"/>
      <c r="E82" s="5"/>
      <c r="F82" s="5"/>
      <c r="G82" s="72"/>
    </row>
    <row r="83" spans="3:18" ht="37.5" customHeight="1" x14ac:dyDescent="0.4">
      <c r="C83" s="69"/>
      <c r="D83" s="73"/>
      <c r="E83" s="69"/>
      <c r="F83" s="69"/>
      <c r="G83" s="71"/>
    </row>
    <row r="84" spans="3:18" ht="37.5" customHeight="1" x14ac:dyDescent="0.4">
      <c r="C84" s="69"/>
      <c r="D84" s="65"/>
      <c r="E84" s="65"/>
      <c r="F84" s="65"/>
      <c r="G84" s="65"/>
      <c r="H84" s="65"/>
      <c r="I84" s="65"/>
      <c r="J84" s="65"/>
      <c r="K84" s="65"/>
      <c r="L84" s="65"/>
      <c r="M84" s="74"/>
      <c r="N84" s="74"/>
      <c r="O84" s="67"/>
      <c r="R84" s="65"/>
    </row>
    <row r="85" spans="3:18" ht="37.5" customHeight="1" x14ac:dyDescent="0.4">
      <c r="C85" s="69"/>
      <c r="D85" s="70"/>
      <c r="E85" s="70"/>
      <c r="F85" s="70"/>
      <c r="G85" s="75"/>
      <c r="H85" s="65"/>
      <c r="I85" s="65"/>
      <c r="J85" s="65"/>
      <c r="K85" s="76"/>
      <c r="L85" s="65"/>
      <c r="M85" s="74"/>
      <c r="N85" s="74"/>
      <c r="O85" s="67"/>
      <c r="R85" s="77"/>
    </row>
    <row r="86" spans="3:18" ht="37.5" customHeight="1" x14ac:dyDescent="0.4">
      <c r="C86" s="69"/>
      <c r="D86" s="70"/>
      <c r="E86" s="70"/>
      <c r="F86" s="70"/>
      <c r="G86" s="75"/>
      <c r="H86" s="65"/>
      <c r="I86" s="65"/>
      <c r="J86" s="65"/>
      <c r="K86" s="65"/>
      <c r="L86" s="65"/>
      <c r="M86" s="74"/>
      <c r="N86" s="74"/>
      <c r="O86" s="67"/>
    </row>
    <row r="87" spans="3:18" ht="37.5" customHeight="1" x14ac:dyDescent="0.4">
      <c r="C87" s="69"/>
      <c r="D87" s="70"/>
      <c r="E87" s="70"/>
      <c r="F87" s="70"/>
      <c r="G87" s="65"/>
    </row>
  </sheetData>
  <mergeCells count="16">
    <mergeCell ref="A70:A71"/>
    <mergeCell ref="B70:R71"/>
    <mergeCell ref="G4:I4"/>
    <mergeCell ref="G5:I5"/>
    <mergeCell ref="G6:I6"/>
    <mergeCell ref="H11:I11"/>
    <mergeCell ref="J11:P11"/>
    <mergeCell ref="B13:D13"/>
    <mergeCell ref="B72:E72"/>
    <mergeCell ref="K75:M75"/>
    <mergeCell ref="K76:M76"/>
    <mergeCell ref="B19:E19"/>
    <mergeCell ref="B22:D22"/>
    <mergeCell ref="B28:E28"/>
    <mergeCell ref="B31:D31"/>
    <mergeCell ref="B69:E69"/>
  </mergeCells>
  <pageMargins left="0.7" right="0.7" top="0.75" bottom="0.75" header="0.3" footer="0.3"/>
  <pageSetup scale="1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2025-11-15T16:20:42Z</cp:lastPrinted>
  <dcterms:created xsi:type="dcterms:W3CDTF">2025-10-27T19:55:21Z</dcterms:created>
  <dcterms:modified xsi:type="dcterms:W3CDTF">2025-11-15T16:21:19Z</dcterms:modified>
</cp:coreProperties>
</file>