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DGAPP/2026/Marzo 2026/"/>
    </mc:Choice>
  </mc:AlternateContent>
  <xr:revisionPtr revIDLastSave="27" documentId="8_{C06D140E-6356-4287-8DAC-A940B38F2F37}" xr6:coauthVersionLast="47" xr6:coauthVersionMax="47" xr10:uidLastSave="{A6A75676-A560-48A0-AEA3-8DA25EA20DEC}"/>
  <bookViews>
    <workbookView xWindow="-20520" yWindow="-120" windowWidth="20640" windowHeight="11040" xr2:uid="{222590D8-6735-41C0-8825-184340394130}"/>
  </bookViews>
  <sheets>
    <sheet name="NOM FIJO MARZ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0" i="1" l="1"/>
  <c r="O67" i="1"/>
  <c r="N67" i="1"/>
  <c r="N70" i="1" s="1"/>
  <c r="M67" i="1"/>
  <c r="L67" i="1"/>
  <c r="L70" i="1" s="1"/>
  <c r="K67" i="1"/>
  <c r="G67" i="1"/>
  <c r="G70" i="1" s="1"/>
  <c r="I66" i="1"/>
  <c r="H66" i="1"/>
  <c r="J66" i="1" s="1"/>
  <c r="I65" i="1"/>
  <c r="H65" i="1"/>
  <c r="Q65" i="1" s="1"/>
  <c r="R65" i="1" s="1"/>
  <c r="I64" i="1"/>
  <c r="H64" i="1"/>
  <c r="J64" i="1" s="1"/>
  <c r="Q63" i="1"/>
  <c r="R63" i="1" s="1"/>
  <c r="P63" i="1"/>
  <c r="P67" i="1" s="1"/>
  <c r="P70" i="1" s="1"/>
  <c r="J63" i="1"/>
  <c r="I63" i="1"/>
  <c r="H63" i="1"/>
  <c r="I62" i="1"/>
  <c r="H62" i="1"/>
  <c r="Q62" i="1" s="1"/>
  <c r="R62" i="1" s="1"/>
  <c r="J61" i="1"/>
  <c r="I61" i="1"/>
  <c r="Q61" i="1" s="1"/>
  <c r="R61" i="1" s="1"/>
  <c r="H61" i="1"/>
  <c r="M60" i="1"/>
  <c r="I60" i="1"/>
  <c r="H60" i="1"/>
  <c r="Q60" i="1" s="1"/>
  <c r="R60" i="1" s="1"/>
  <c r="I59" i="1"/>
  <c r="H59" i="1"/>
  <c r="Q59" i="1" s="1"/>
  <c r="R59" i="1" s="1"/>
  <c r="I58" i="1"/>
  <c r="Q58" i="1" s="1"/>
  <c r="R58" i="1" s="1"/>
  <c r="H58" i="1"/>
  <c r="I57" i="1"/>
  <c r="H57" i="1"/>
  <c r="Q57" i="1" s="1"/>
  <c r="R57" i="1" s="1"/>
  <c r="R56" i="1"/>
  <c r="Q56" i="1"/>
  <c r="J56" i="1"/>
  <c r="I56" i="1"/>
  <c r="H56" i="1"/>
  <c r="I55" i="1"/>
  <c r="H55" i="1"/>
  <c r="Q55" i="1" s="1"/>
  <c r="R55" i="1" s="1"/>
  <c r="J54" i="1"/>
  <c r="I54" i="1"/>
  <c r="Q54" i="1" s="1"/>
  <c r="R54" i="1" s="1"/>
  <c r="H54" i="1"/>
  <c r="Q53" i="1"/>
  <c r="R53" i="1" s="1"/>
  <c r="J53" i="1"/>
  <c r="I53" i="1"/>
  <c r="H53" i="1"/>
  <c r="I52" i="1"/>
  <c r="H52" i="1"/>
  <c r="J52" i="1" s="1"/>
  <c r="I51" i="1"/>
  <c r="H51" i="1"/>
  <c r="Q51" i="1" s="1"/>
  <c r="R51" i="1" s="1"/>
  <c r="I50" i="1"/>
  <c r="H50" i="1"/>
  <c r="J50" i="1" s="1"/>
  <c r="Q49" i="1"/>
  <c r="R49" i="1" s="1"/>
  <c r="J49" i="1"/>
  <c r="I49" i="1"/>
  <c r="H49" i="1"/>
  <c r="Q48" i="1"/>
  <c r="R48" i="1" s="1"/>
  <c r="I48" i="1"/>
  <c r="H48" i="1"/>
  <c r="J48" i="1" s="1"/>
  <c r="I47" i="1"/>
  <c r="H47" i="1"/>
  <c r="Q47" i="1" s="1"/>
  <c r="R47" i="1" s="1"/>
  <c r="I46" i="1"/>
  <c r="Q46" i="1" s="1"/>
  <c r="R46" i="1" s="1"/>
  <c r="H46" i="1"/>
  <c r="I45" i="1"/>
  <c r="H45" i="1"/>
  <c r="Q45" i="1" s="1"/>
  <c r="R45" i="1" s="1"/>
  <c r="R44" i="1"/>
  <c r="Q44" i="1"/>
  <c r="J44" i="1"/>
  <c r="I44" i="1"/>
  <c r="H44" i="1"/>
  <c r="I43" i="1"/>
  <c r="H43" i="1"/>
  <c r="Q43" i="1" s="1"/>
  <c r="R43" i="1" s="1"/>
  <c r="J42" i="1"/>
  <c r="I42" i="1"/>
  <c r="Q42" i="1" s="1"/>
  <c r="R42" i="1" s="1"/>
  <c r="H42" i="1"/>
  <c r="P41" i="1"/>
  <c r="I41" i="1"/>
  <c r="H41" i="1"/>
  <c r="Q41" i="1" s="1"/>
  <c r="R41" i="1" s="1"/>
  <c r="I40" i="1"/>
  <c r="H40" i="1"/>
  <c r="Q40" i="1" s="1"/>
  <c r="R40" i="1" s="1"/>
  <c r="I39" i="1"/>
  <c r="Q39" i="1" s="1"/>
  <c r="R39" i="1" s="1"/>
  <c r="H39" i="1"/>
  <c r="I38" i="1"/>
  <c r="H38" i="1"/>
  <c r="Q38" i="1" s="1"/>
  <c r="R38" i="1" s="1"/>
  <c r="R37" i="1"/>
  <c r="Q37" i="1"/>
  <c r="P37" i="1"/>
  <c r="I37" i="1"/>
  <c r="H37" i="1"/>
  <c r="J37" i="1" s="1"/>
  <c r="P36" i="1"/>
  <c r="I36" i="1"/>
  <c r="H36" i="1"/>
  <c r="J36" i="1" s="1"/>
  <c r="R35" i="1"/>
  <c r="Q35" i="1"/>
  <c r="J35" i="1"/>
  <c r="I35" i="1"/>
  <c r="H35" i="1"/>
  <c r="P34" i="1"/>
  <c r="I34" i="1"/>
  <c r="H34" i="1"/>
  <c r="Q34" i="1" s="1"/>
  <c r="R34" i="1" s="1"/>
  <c r="Q33" i="1"/>
  <c r="R33" i="1" s="1"/>
  <c r="J33" i="1"/>
  <c r="I33" i="1"/>
  <c r="H33" i="1"/>
  <c r="Q32" i="1"/>
  <c r="R32" i="1" s="1"/>
  <c r="I32" i="1"/>
  <c r="H32" i="1"/>
  <c r="J32" i="1" s="1"/>
  <c r="I31" i="1"/>
  <c r="I67" i="1" s="1"/>
  <c r="I70" i="1" s="1"/>
  <c r="H31" i="1"/>
  <c r="Q31" i="1" s="1"/>
  <c r="O27" i="1"/>
  <c r="N27" i="1"/>
  <c r="M27" i="1"/>
  <c r="L27" i="1"/>
  <c r="K27" i="1"/>
  <c r="I27" i="1"/>
  <c r="H27" i="1"/>
  <c r="G27" i="1"/>
  <c r="I26" i="1"/>
  <c r="Q26" i="1" s="1"/>
  <c r="R26" i="1" s="1"/>
  <c r="H26" i="1"/>
  <c r="I25" i="1"/>
  <c r="H25" i="1"/>
  <c r="Q25" i="1" s="1"/>
  <c r="R25" i="1" s="1"/>
  <c r="R24" i="1"/>
  <c r="Q24" i="1"/>
  <c r="P24" i="1"/>
  <c r="P27" i="1" s="1"/>
  <c r="I24" i="1"/>
  <c r="H24" i="1"/>
  <c r="J24" i="1" s="1"/>
  <c r="I23" i="1"/>
  <c r="H23" i="1"/>
  <c r="Q23" i="1" s="1"/>
  <c r="P19" i="1"/>
  <c r="O19" i="1"/>
  <c r="N19" i="1"/>
  <c r="L19" i="1"/>
  <c r="G19" i="1"/>
  <c r="Q18" i="1"/>
  <c r="R18" i="1" s="1"/>
  <c r="J18" i="1"/>
  <c r="I18" i="1"/>
  <c r="H18" i="1"/>
  <c r="Q17" i="1"/>
  <c r="R17" i="1" s="1"/>
  <c r="I17" i="1"/>
  <c r="H17" i="1"/>
  <c r="J17" i="1" s="1"/>
  <c r="I16" i="1"/>
  <c r="H16" i="1"/>
  <c r="Q16" i="1" s="1"/>
  <c r="R16" i="1" s="1"/>
  <c r="M15" i="1"/>
  <c r="M19" i="1" s="1"/>
  <c r="K15" i="1"/>
  <c r="K19" i="1" s="1"/>
  <c r="I15" i="1"/>
  <c r="H15" i="1"/>
  <c r="Q15" i="1" s="1"/>
  <c r="R15" i="1" s="1"/>
  <c r="I14" i="1"/>
  <c r="I19" i="1" s="1"/>
  <c r="H14" i="1"/>
  <c r="Q14" i="1" s="1"/>
  <c r="Q27" i="1" l="1"/>
  <c r="R23" i="1"/>
  <c r="R27" i="1" s="1"/>
  <c r="K70" i="1"/>
  <c r="Q19" i="1"/>
  <c r="R14" i="1"/>
  <c r="R19" i="1" s="1"/>
  <c r="M70" i="1"/>
  <c r="R31" i="1"/>
  <c r="J14" i="1"/>
  <c r="J19" i="1" s="1"/>
  <c r="H19" i="1"/>
  <c r="J25" i="1"/>
  <c r="J38" i="1"/>
  <c r="J45" i="1"/>
  <c r="J23" i="1"/>
  <c r="J27" i="1" s="1"/>
  <c r="J34" i="1"/>
  <c r="Q36" i="1"/>
  <c r="R36" i="1" s="1"/>
  <c r="J43" i="1"/>
  <c r="Q50" i="1"/>
  <c r="R50" i="1" s="1"/>
  <c r="J55" i="1"/>
  <c r="J62" i="1"/>
  <c r="Q64" i="1"/>
  <c r="R64" i="1" s="1"/>
  <c r="J47" i="1"/>
  <c r="J59" i="1"/>
  <c r="Q52" i="1"/>
  <c r="R52" i="1" s="1"/>
  <c r="J57" i="1"/>
  <c r="Q66" i="1"/>
  <c r="R66" i="1" s="1"/>
  <c r="J15" i="1"/>
  <c r="J41" i="1"/>
  <c r="J60" i="1"/>
  <c r="H67" i="1"/>
  <c r="J16" i="1"/>
  <c r="J31" i="1"/>
  <c r="J26" i="1"/>
  <c r="J39" i="1"/>
  <c r="J46" i="1"/>
  <c r="J58" i="1"/>
  <c r="J40" i="1"/>
  <c r="J51" i="1"/>
  <c r="J65" i="1"/>
  <c r="Q67" i="1" l="1"/>
  <c r="Q70" i="1" s="1"/>
  <c r="J67" i="1"/>
  <c r="J70" i="1" s="1"/>
  <c r="R67" i="1"/>
  <c r="R70" i="1" s="1"/>
  <c r="H70" i="1"/>
</calcChain>
</file>

<file path=xl/sharedStrings.xml><?xml version="1.0" encoding="utf-8"?>
<sst xmlns="http://schemas.openxmlformats.org/spreadsheetml/2006/main" count="215" uniqueCount="110">
  <si>
    <t xml:space="preserve">DIRECCION GENERAL DE ALIANZAS PUBLICO PRIVADAS </t>
  </si>
  <si>
    <t xml:space="preserve">NÓMINA EMPLEADOS FIJOS </t>
  </si>
  <si>
    <t>CORRESPONDIENTE AL MES DE MARZO 2026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</si>
  <si>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</si>
  <si>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</si>
  <si>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</si>
  <si>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</si>
  <si>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</si>
  <si>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</si>
  <si>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</si>
  <si>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</si>
  <si>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</si>
  <si>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</si>
  <si>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</si>
  <si>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</si>
  <si>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</si>
  <si>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</si>
  <si>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</si>
  <si>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</si>
  <si>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>DESCUENTO ÓPTICA</t>
  </si>
  <si>
    <t xml:space="preserve">SEGURO MEDICO </t>
  </si>
  <si>
    <t>TOTAL DESC.</t>
  </si>
  <si>
    <t>NETO A COBRAR</t>
  </si>
  <si>
    <t>DIRECCIÓN EJECUTIVA</t>
  </si>
  <si>
    <t>M</t>
  </si>
  <si>
    <t>ANDRES ALBERTO LUGO RISK</t>
  </si>
  <si>
    <t xml:space="preserve">DIRECTOR EJECUTIVO </t>
  </si>
  <si>
    <t xml:space="preserve">FIJO </t>
  </si>
  <si>
    <t>F</t>
  </si>
  <si>
    <t xml:space="preserve">CAROLINA PORTES </t>
  </si>
  <si>
    <t xml:space="preserve">COORDINADORA DE DESPACHO </t>
  </si>
  <si>
    <t>PAOLA PAREDES</t>
  </si>
  <si>
    <t xml:space="preserve">ASISTENTE EJECUTIVA </t>
  </si>
  <si>
    <t xml:space="preserve">DANIELA TORRES ARIZA </t>
  </si>
  <si>
    <t>GESTORA DE PROTOCOLO</t>
  </si>
  <si>
    <t>MARIO RAFAEL CABREJA RODRIGUEZ</t>
  </si>
  <si>
    <t>ASISTENTE PERSONAL DE CONFIANZA</t>
  </si>
  <si>
    <t xml:space="preserve">SUB-TOTAL </t>
  </si>
  <si>
    <t>DIRECCIÓN ADMINISTRATIVA - FIJOS</t>
  </si>
  <si>
    <t xml:space="preserve">MIGUEL ANGEL GUZMAN AQUINO </t>
  </si>
  <si>
    <t>COORDINADOR ADMINISTRATIVO</t>
  </si>
  <si>
    <t>MINERVA ALTAGRACIA NADAL PEREZ</t>
  </si>
  <si>
    <t>ASISTENTE EJECUTIVA DE CONFIANZA</t>
  </si>
  <si>
    <t>PATRICIA E. MARTINEZ ESPAILLAT</t>
  </si>
  <si>
    <t>SECRETARIA DE CONFIANZA</t>
  </si>
  <si>
    <t>JOSE MANELIK CASTRO RAMIREZ</t>
  </si>
  <si>
    <t>COORDINADOR DE COMUNICACIÓN CORPORATIVA ESTRATÉGICA</t>
  </si>
  <si>
    <t xml:space="preserve">DEPARTAMENTO SERVICIOS GENERALES </t>
  </si>
  <si>
    <t xml:space="preserve">JEAN CARLOS BREA </t>
  </si>
  <si>
    <t>MENSAJERO EXTERNO</t>
  </si>
  <si>
    <t xml:space="preserve">YAMERI ALMONTE </t>
  </si>
  <si>
    <t xml:space="preserve">SUPERVISORA DE MAYORDOMIA </t>
  </si>
  <si>
    <t xml:space="preserve">LUIS OSCAR VILLANUEVA </t>
  </si>
  <si>
    <t>MENSAJERO INTERNO</t>
  </si>
  <si>
    <t xml:space="preserve">RAMON ANTONIO FELIZ TERRERO </t>
  </si>
  <si>
    <t>CAMARERO II</t>
  </si>
  <si>
    <t>JOSE FRANCISCO CASTILLO PEÑA</t>
  </si>
  <si>
    <t>CHOFER</t>
  </si>
  <si>
    <t xml:space="preserve">MARIA B. PEÑA G. </t>
  </si>
  <si>
    <t>CONSERJE</t>
  </si>
  <si>
    <t>01/01/20222</t>
  </si>
  <si>
    <t>GUILLERMO GONZALEZ</t>
  </si>
  <si>
    <t xml:space="preserve">CHOFER 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</si>
  <si>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</si>
  <si>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</si>
  <si>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</si>
  <si>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</si>
  <si>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</si>
  <si>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</si>
  <si>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</si>
  <si>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SEGURIDAD </t>
  </si>
  <si>
    <t>JUAN CARLOS ASENCIO CORDERO</t>
  </si>
  <si>
    <t xml:space="preserve"> TECNICO  DE MANTENIMIENTO</t>
  </si>
  <si>
    <t>ANGEL MEDINA SIERRA</t>
  </si>
  <si>
    <t xml:space="preserve"> JUANA DEL CARMEN COLLADO</t>
  </si>
  <si>
    <t xml:space="preserve">CAMARERA </t>
  </si>
  <si>
    <t xml:space="preserve"> SANTO BRUJAN CARMONA </t>
  </si>
  <si>
    <t xml:space="preserve">CRISTIAN PEREZ </t>
  </si>
  <si>
    <t>AUXILIAR DE ALMANCEN</t>
  </si>
  <si>
    <t xml:space="preserve"> FRANCISCO SALAS </t>
  </si>
  <si>
    <t xml:space="preserve"> DANNY MAURICIO MELO A. </t>
  </si>
  <si>
    <t>NAYELIS BOCIO SOLIS</t>
  </si>
  <si>
    <t xml:space="preserve">JULIO ANT. SEVERINO </t>
  </si>
  <si>
    <t>CAMARERO</t>
  </si>
  <si>
    <t>DIOSCAR FAÑA MARTINEZ</t>
  </si>
  <si>
    <t>SECRETARIO DIRECCION JURIDICA</t>
  </si>
  <si>
    <t>OMAR PEÑA REYES</t>
  </si>
  <si>
    <t>TECNICO ADMINISTRATIVO</t>
  </si>
  <si>
    <t>JOSE MANUEL RIVERA</t>
  </si>
  <si>
    <t>SUPERVISOR DE MANTENIMIENTO</t>
  </si>
  <si>
    <t>GLENNYS POLANCO</t>
  </si>
  <si>
    <t>YESENIA ALTAGRACIA GUTIERREZ PEREZ</t>
  </si>
  <si>
    <t>JONATHAN ENMANUEL MEJIA RODRIGUEZ</t>
  </si>
  <si>
    <t xml:space="preserve">MENSAJERO EXTERNO </t>
  </si>
  <si>
    <t>JOSE GUITIERREZ</t>
  </si>
  <si>
    <t>TECNICO ADMINISTRATIVO DE PROMOCION</t>
  </si>
  <si>
    <t>GISSEL ANDELIZ</t>
  </si>
  <si>
    <t>TECNICA ADMINISTRATIVA</t>
  </si>
  <si>
    <t>JOSHUA FORTUNA</t>
  </si>
  <si>
    <t xml:space="preserve">SECRETARIO  </t>
  </si>
  <si>
    <t>ASHLY FRANCHESCA GOMEZ SOTO</t>
  </si>
  <si>
    <t>SECRETARIA</t>
  </si>
  <si>
    <t>JUANA DURAN FERNANDEZ</t>
  </si>
  <si>
    <t>ROSAURA DE LOS SANTOS</t>
  </si>
  <si>
    <t xml:space="preserve">ORNA JOSÉ JÁQUEZ RONDÓN </t>
  </si>
  <si>
    <t>STUART GARCÍA SÁNCHEZ</t>
  </si>
  <si>
    <t>TOTALES</t>
  </si>
  <si>
    <t>TOTALES GENERALES</t>
  </si>
  <si>
    <t>VIRGILIO COMAS ABREU</t>
  </si>
  <si>
    <t xml:space="preserve">DIRECTOR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</si>
</sst>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2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24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b/>
      <sz val="24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b/>
      <sz val="22"/>
      <name val="Century Gothic"/>
      <family val="2"/>
    </font>
    <font>
      <sz val="22"/>
      <color indexed="8"/>
      <name val="Century Gothic"/>
      <family val="2"/>
    </font>
    <font>
      <sz val="18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0"/>
      <color indexed="8"/>
      <name val="Century Gothic"/>
      <family val="2"/>
    </font>
    <font>
      <sz val="26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06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0" fontId="6" fillId="0" borderId="0" xfId="3" applyFont="1" applyAlignment="1">
      <alignment horizontal="center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7" fillId="0" borderId="0" xfId="3" applyFont="1"/>
    <xf numFmtId="165" fontId="7" fillId="0" borderId="0" xfId="3" applyNumberFormat="1" applyFont="1"/>
    <xf numFmtId="0" fontId="8" fillId="0" borderId="0" xfId="3" applyFont="1"/>
    <xf numFmtId="0" fontId="9" fillId="0" borderId="0" xfId="3" applyFont="1"/>
    <xf numFmtId="0" fontId="9" fillId="2" borderId="1" xfId="3" applyFont="1" applyFill="1" applyBorder="1" applyAlignment="1">
      <alignment horizontal="center"/>
    </xf>
    <xf numFmtId="0" fontId="10" fillId="0" borderId="0" xfId="3" applyFont="1"/>
    <xf numFmtId="0" fontId="11" fillId="3" borderId="4" xfId="3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11" fillId="3" borderId="5" xfId="4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13" fillId="0" borderId="4" xfId="3" applyFont="1" applyBorder="1" applyAlignment="1">
      <alignment horizontal="left"/>
    </xf>
    <xf numFmtId="166" fontId="14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0" fontId="14" fillId="0" borderId="4" xfId="3" applyFont="1" applyBorder="1" applyAlignment="1">
      <alignment horizontal="left" wrapText="1"/>
    </xf>
    <xf numFmtId="0" fontId="14" fillId="0" borderId="1" xfId="3" applyFont="1" applyBorder="1" applyAlignment="1">
      <alignment horizontal="left"/>
    </xf>
    <xf numFmtId="165" fontId="11" fillId="2" borderId="4" xfId="3" applyNumberFormat="1" applyFont="1" applyFill="1" applyBorder="1" applyAlignment="1">
      <alignment horizontal="center"/>
    </xf>
    <xf numFmtId="0" fontId="13" fillId="0" borderId="8" xfId="3" applyFont="1" applyBorder="1" applyAlignment="1">
      <alignment horizontal="left"/>
    </xf>
    <xf numFmtId="166" fontId="14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4" fillId="0" borderId="9" xfId="3" applyFont="1" applyBorder="1" applyAlignment="1">
      <alignment horizontal="left"/>
    </xf>
    <xf numFmtId="165" fontId="14" fillId="0" borderId="8" xfId="3" applyNumberFormat="1" applyFont="1" applyBorder="1" applyAlignment="1">
      <alignment horizontal="center"/>
    </xf>
    <xf numFmtId="165" fontId="14" fillId="0" borderId="9" xfId="1" applyNumberFormat="1" applyFont="1" applyBorder="1" applyAlignment="1">
      <alignment horizontal="center"/>
    </xf>
    <xf numFmtId="165" fontId="14" fillId="0" borderId="10" xfId="1" applyNumberFormat="1" applyFont="1" applyBorder="1" applyAlignment="1">
      <alignment horizontal="center"/>
    </xf>
    <xf numFmtId="165" fontId="14" fillId="0" borderId="9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165" fontId="14" fillId="0" borderId="3" xfId="3" applyNumberFormat="1" applyFont="1" applyBorder="1" applyAlignment="1">
      <alignment horizontal="center"/>
    </xf>
    <xf numFmtId="165" fontId="15" fillId="0" borderId="4" xfId="3" applyNumberFormat="1" applyFont="1" applyBorder="1" applyAlignment="1">
      <alignment horizontal="center"/>
    </xf>
    <xf numFmtId="165" fontId="15" fillId="0" borderId="3" xfId="3" applyNumberFormat="1" applyFont="1" applyBorder="1" applyAlignment="1">
      <alignment horizontal="center"/>
    </xf>
    <xf numFmtId="165" fontId="14" fillId="0" borderId="1" xfId="3" applyNumberFormat="1" applyFont="1" applyBorder="1" applyAlignment="1">
      <alignment horizontal="center"/>
    </xf>
    <xf numFmtId="0" fontId="13" fillId="0" borderId="11" xfId="3" applyFont="1" applyBorder="1" applyAlignment="1">
      <alignment horizontal="left"/>
    </xf>
    <xf numFmtId="0" fontId="14" fillId="0" borderId="11" xfId="3" applyFont="1" applyBorder="1" applyAlignment="1">
      <alignment horizontal="left"/>
    </xf>
    <xf numFmtId="165" fontId="14" fillId="0" borderId="11" xfId="3" applyNumberFormat="1" applyFont="1" applyBorder="1" applyAlignment="1">
      <alignment horizontal="center"/>
    </xf>
    <xf numFmtId="165" fontId="14" fillId="0" borderId="11" xfId="1" applyNumberFormat="1" applyFont="1" applyBorder="1" applyAlignment="1">
      <alignment horizontal="center"/>
    </xf>
    <xf numFmtId="0" fontId="2" fillId="0" borderId="1" xfId="2" applyFont="1" applyBorder="1"/>
    <xf numFmtId="0" fontId="11" fillId="0" borderId="4" xfId="3" applyFont="1" applyBorder="1" applyAlignment="1">
      <alignment horizontal="left"/>
    </xf>
    <xf numFmtId="0" fontId="9" fillId="0" borderId="2" xfId="3" applyFont="1" applyBorder="1" applyAlignment="1">
      <alignment horizontal="center"/>
    </xf>
    <xf numFmtId="0" fontId="5" fillId="0" borderId="6" xfId="3" applyFont="1" applyBorder="1"/>
    <xf numFmtId="4" fontId="16" fillId="0" borderId="0" xfId="3" applyNumberFormat="1" applyFont="1"/>
    <xf numFmtId="165" fontId="9" fillId="0" borderId="0" xfId="4" applyNumberFormat="1" applyFont="1"/>
    <xf numFmtId="43" fontId="17" fillId="0" borderId="0" xfId="1" applyFont="1"/>
    <xf numFmtId="165" fontId="18" fillId="0" borderId="0" xfId="3" applyNumberFormat="1" applyFont="1"/>
    <xf numFmtId="165" fontId="19" fillId="0" borderId="0" xfId="3" applyNumberFormat="1" applyFont="1"/>
    <xf numFmtId="43" fontId="10" fillId="0" borderId="0" xfId="1" applyFont="1"/>
    <xf numFmtId="43" fontId="5" fillId="0" borderId="0" xfId="1" applyFont="1"/>
    <xf numFmtId="43" fontId="16" fillId="0" borderId="0" xfId="1" applyFont="1"/>
    <xf numFmtId="165" fontId="5" fillId="0" borderId="0" xfId="3" applyNumberFormat="1" applyFont="1"/>
    <xf numFmtId="43" fontId="20" fillId="0" borderId="0" xfId="1" applyFont="1" applyBorder="1"/>
    <xf numFmtId="0" fontId="18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21" fillId="0" borderId="0" xfId="3" applyFont="1" applyAlignment="1">
      <alignment horizontal="center" vertical="center"/>
    </xf>
    <xf numFmtId="43" fontId="21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21" fillId="0" borderId="0" xfId="3" applyFont="1"/>
    <xf numFmtId="0" fontId="21" fillId="0" borderId="0" xfId="3" applyFont="1" applyAlignment="1">
      <alignment horizontal="center"/>
    </xf>
    <xf numFmtId="43" fontId="21" fillId="0" borderId="0" xfId="1" applyFont="1" applyAlignment="1">
      <alignment wrapText="1"/>
    </xf>
    <xf numFmtId="43" fontId="6" fillId="0" borderId="0" xfId="1" applyFont="1" applyAlignment="1">
      <alignment wrapText="1"/>
    </xf>
    <xf numFmtId="0" fontId="6" fillId="0" borderId="0" xfId="3" applyFont="1"/>
    <xf numFmtId="43" fontId="6" fillId="0" borderId="0" xfId="1" applyFont="1" applyAlignment="1">
      <alignment horizontal="center" vertical="center" wrapText="1"/>
    </xf>
    <xf numFmtId="4" fontId="21" fillId="0" borderId="0" xfId="3" applyNumberFormat="1" applyFont="1" applyAlignment="1">
      <alignment horizontal="center" vertical="center" wrapText="1"/>
    </xf>
    <xf numFmtId="165" fontId="6" fillId="0" borderId="0" xfId="3" applyNumberFormat="1" applyFont="1" applyAlignment="1">
      <alignment horizontal="center" vertical="center" wrapText="1"/>
    </xf>
    <xf numFmtId="165" fontId="2" fillId="0" borderId="0" xfId="2" applyNumberFormat="1" applyFont="1"/>
    <xf numFmtId="0" fontId="2" fillId="0" borderId="7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9" fillId="2" borderId="1" xfId="3" applyFont="1" applyFill="1" applyBorder="1" applyAlignment="1">
      <alignment horizontal="center"/>
    </xf>
    <xf numFmtId="0" fontId="9" fillId="2" borderId="2" xfId="3" applyFont="1" applyFill="1" applyBorder="1" applyAlignment="1">
      <alignment horizontal="center"/>
    </xf>
    <xf numFmtId="0" fontId="9" fillId="2" borderId="3" xfId="3" applyFont="1" applyFill="1" applyBorder="1" applyAlignment="1">
      <alignment horizontal="center"/>
    </xf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166" fontId="15" fillId="0" borderId="1" xfId="3" applyNumberFormat="1" applyFont="1" applyBorder="1" applyAlignment="1">
      <alignment horizontal="center"/>
    </xf>
    <xf numFmtId="166" fontId="15" fillId="0" borderId="3" xfId="3" applyNumberFormat="1" applyFont="1" applyBorder="1" applyAlignment="1">
      <alignment horizontal="center"/>
    </xf>
    <xf numFmtId="166" fontId="15" fillId="0" borderId="2" xfId="3" applyNumberFormat="1" applyFont="1" applyBorder="1" applyAlignment="1">
      <alignment horizontal="center"/>
    </xf>
    <xf numFmtId="0" fontId="18" fillId="0" borderId="0" xfId="3" applyFont="1" applyAlignment="1">
      <alignment horizontal="center" vertical="center" wrapText="1"/>
    </xf>
    <xf numFmtId="0" fontId="12" fillId="0" borderId="1" xfId="3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0" fontId="12" fillId="0" borderId="2" xfId="3" applyFont="1" applyBorder="1" applyAlignment="1">
      <alignment horizontal="center"/>
    </xf>
    <xf numFmtId="0" fontId="18" fillId="0" borderId="0" xfId="3" applyFont="1" applyAlignment="1">
      <alignment horizontal="left" vertical="center" wrapText="1"/>
    </xf>
  </cellXfs>
  <cellStyles count="5">
    <cellStyle name="Millares" xfId="1" builtinId="3"/>
    <cellStyle name="Normal" xfId="0" builtinId="0"/>
    <cellStyle name="Normal 2" xfId="2" xr:uid="{24F9FD7C-D224-4F86-B842-C72E712CFF10}"/>
    <cellStyle name="Normal_Hoja1" xfId="3" xr:uid="{50BAD6FD-7619-44E1-9581-9FAFB5910B2E}"/>
    <cellStyle name="Normal_Nomina" xfId="4" xr:uid="{F6B5B75D-899A-4616-835F-D6DD2EC212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1</xdr:row>
      <xdr:rowOff>247650</xdr:rowOff>
    </xdr:from>
    <xdr:ext cx="5838126" cy="2393415"/>
    <xdr:pic>
      <xdr:nvPicPr>
        <xdr:cNvPr id="3" name="Imagen 2">
          <a:extLst>
            <a:ext uri="{FF2B5EF4-FFF2-40B4-BE49-F238E27FC236}">
              <a16:creationId xmlns:a16="http://schemas.microsoft.com/office/drawing/2014/main" id="{C16E6DAF-6892-4A47-8D26-CC0DBB78C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723900"/>
          <a:ext cx="5838126" cy="2393415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D29A1-D7F7-495B-BCD1-DCF1EB9DF298}">
  <sheetPr>
    <pageSetUpPr fitToPage="1"/>
  </sheetPr>
  <dimension ref="A1:R85"/>
  <sheetViews>
    <sheetView tabSelected="1" topLeftCell="A58" zoomScale="30" zoomScaleNormal="30" workbookViewId="0">
      <selection activeCell="G79" sqref="G79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97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28.7109375" style="1" bestFit="1" customWidth="1"/>
    <col min="15" max="15" width="30.140625" style="1" bestFit="1" customWidth="1"/>
    <col min="16" max="16" width="34.140625" style="1" customWidth="1"/>
    <col min="17" max="17" width="40.85546875" style="1" bestFit="1" customWidth="1"/>
    <col min="18" max="18" width="50.85546875" style="1" customWidth="1"/>
    <col min="19" max="19" width="30.140625" style="1" customWidth="1"/>
    <col min="20" max="20" width="11.42578125" style="1"/>
    <col min="21" max="21" width="19.140625" style="1" bestFit="1" customWidth="1"/>
    <col min="22" max="258" width="11.42578125" style="1"/>
    <col min="259" max="259" width="11.7109375" style="1" customWidth="1"/>
    <col min="260" max="260" width="35.140625" style="1" customWidth="1"/>
    <col min="261" max="261" width="54.28515625" style="1" customWidth="1"/>
    <col min="262" max="262" width="91.7109375" style="1" customWidth="1"/>
    <col min="263" max="263" width="86.7109375" style="1" bestFit="1" customWidth="1"/>
    <col min="264" max="264" width="36.28515625" style="1" customWidth="1"/>
    <col min="265" max="265" width="49.85546875" style="1" customWidth="1"/>
    <col min="266" max="266" width="39.7109375" style="1" customWidth="1"/>
    <col min="267" max="267" width="37.85546875" style="1" customWidth="1"/>
    <col min="268" max="268" width="44.140625" style="1" customWidth="1"/>
    <col min="269" max="269" width="46.85546875" style="1" customWidth="1"/>
    <col min="270" max="270" width="40.7109375" style="1" customWidth="1"/>
    <col min="271" max="271" width="38.42578125" style="1" customWidth="1"/>
    <col min="272" max="272" width="26.5703125" style="1" customWidth="1"/>
    <col min="273" max="273" width="40.85546875" style="1" bestFit="1" customWidth="1"/>
    <col min="274" max="274" width="41.140625" style="1" customWidth="1"/>
    <col min="275" max="275" width="30.140625" style="1" customWidth="1"/>
    <col min="276" max="276" width="11.42578125" style="1"/>
    <col min="277" max="277" width="19.140625" style="1" bestFit="1" customWidth="1"/>
    <col min="278" max="514" width="11.42578125" style="1"/>
    <col min="515" max="515" width="11.7109375" style="1" customWidth="1"/>
    <col min="516" max="516" width="35.140625" style="1" customWidth="1"/>
    <col min="517" max="517" width="54.28515625" style="1" customWidth="1"/>
    <col min="518" max="518" width="91.7109375" style="1" customWidth="1"/>
    <col min="519" max="519" width="86.7109375" style="1" bestFit="1" customWidth="1"/>
    <col min="520" max="520" width="36.28515625" style="1" customWidth="1"/>
    <col min="521" max="521" width="49.85546875" style="1" customWidth="1"/>
    <col min="522" max="522" width="39.7109375" style="1" customWidth="1"/>
    <col min="523" max="523" width="37.85546875" style="1" customWidth="1"/>
    <col min="524" max="524" width="44.140625" style="1" customWidth="1"/>
    <col min="525" max="525" width="46.85546875" style="1" customWidth="1"/>
    <col min="526" max="526" width="40.7109375" style="1" customWidth="1"/>
    <col min="527" max="527" width="38.42578125" style="1" customWidth="1"/>
    <col min="528" max="528" width="26.5703125" style="1" customWidth="1"/>
    <col min="529" max="529" width="40.85546875" style="1" bestFit="1" customWidth="1"/>
    <col min="530" max="530" width="41.140625" style="1" customWidth="1"/>
    <col min="531" max="531" width="30.140625" style="1" customWidth="1"/>
    <col min="532" max="532" width="11.42578125" style="1"/>
    <col min="533" max="533" width="19.140625" style="1" bestFit="1" customWidth="1"/>
    <col min="534" max="770" width="11.42578125" style="1"/>
    <col min="771" max="771" width="11.7109375" style="1" customWidth="1"/>
    <col min="772" max="772" width="35.140625" style="1" customWidth="1"/>
    <col min="773" max="773" width="54.28515625" style="1" customWidth="1"/>
    <col min="774" max="774" width="91.7109375" style="1" customWidth="1"/>
    <col min="775" max="775" width="86.7109375" style="1" bestFit="1" customWidth="1"/>
    <col min="776" max="776" width="36.28515625" style="1" customWidth="1"/>
    <col min="777" max="777" width="49.85546875" style="1" customWidth="1"/>
    <col min="778" max="778" width="39.7109375" style="1" customWidth="1"/>
    <col min="779" max="779" width="37.85546875" style="1" customWidth="1"/>
    <col min="780" max="780" width="44.140625" style="1" customWidth="1"/>
    <col min="781" max="781" width="46.85546875" style="1" customWidth="1"/>
    <col min="782" max="782" width="40.7109375" style="1" customWidth="1"/>
    <col min="783" max="783" width="38.42578125" style="1" customWidth="1"/>
    <col min="784" max="784" width="26.5703125" style="1" customWidth="1"/>
    <col min="785" max="785" width="40.85546875" style="1" bestFit="1" customWidth="1"/>
    <col min="786" max="786" width="41.140625" style="1" customWidth="1"/>
    <col min="787" max="787" width="30.140625" style="1" customWidth="1"/>
    <col min="788" max="788" width="11.42578125" style="1"/>
    <col min="789" max="789" width="19.140625" style="1" bestFit="1" customWidth="1"/>
    <col min="790" max="1026" width="11.42578125" style="1"/>
    <col min="1027" max="1027" width="11.7109375" style="1" customWidth="1"/>
    <col min="1028" max="1028" width="35.140625" style="1" customWidth="1"/>
    <col min="1029" max="1029" width="54.28515625" style="1" customWidth="1"/>
    <col min="1030" max="1030" width="91.7109375" style="1" customWidth="1"/>
    <col min="1031" max="1031" width="86.7109375" style="1" bestFit="1" customWidth="1"/>
    <col min="1032" max="1032" width="36.28515625" style="1" customWidth="1"/>
    <col min="1033" max="1033" width="49.85546875" style="1" customWidth="1"/>
    <col min="1034" max="1034" width="39.7109375" style="1" customWidth="1"/>
    <col min="1035" max="1035" width="37.85546875" style="1" customWidth="1"/>
    <col min="1036" max="1036" width="44.140625" style="1" customWidth="1"/>
    <col min="1037" max="1037" width="46.85546875" style="1" customWidth="1"/>
    <col min="1038" max="1038" width="40.7109375" style="1" customWidth="1"/>
    <col min="1039" max="1039" width="38.42578125" style="1" customWidth="1"/>
    <col min="1040" max="1040" width="26.5703125" style="1" customWidth="1"/>
    <col min="1041" max="1041" width="40.85546875" style="1" bestFit="1" customWidth="1"/>
    <col min="1042" max="1042" width="41.140625" style="1" customWidth="1"/>
    <col min="1043" max="1043" width="30.140625" style="1" customWidth="1"/>
    <col min="1044" max="1044" width="11.42578125" style="1"/>
    <col min="1045" max="1045" width="19.140625" style="1" bestFit="1" customWidth="1"/>
    <col min="1046" max="1282" width="11.42578125" style="1"/>
    <col min="1283" max="1283" width="11.7109375" style="1" customWidth="1"/>
    <col min="1284" max="1284" width="35.140625" style="1" customWidth="1"/>
    <col min="1285" max="1285" width="54.28515625" style="1" customWidth="1"/>
    <col min="1286" max="1286" width="91.7109375" style="1" customWidth="1"/>
    <col min="1287" max="1287" width="86.7109375" style="1" bestFit="1" customWidth="1"/>
    <col min="1288" max="1288" width="36.28515625" style="1" customWidth="1"/>
    <col min="1289" max="1289" width="49.85546875" style="1" customWidth="1"/>
    <col min="1290" max="1290" width="39.7109375" style="1" customWidth="1"/>
    <col min="1291" max="1291" width="37.85546875" style="1" customWidth="1"/>
    <col min="1292" max="1292" width="44.140625" style="1" customWidth="1"/>
    <col min="1293" max="1293" width="46.85546875" style="1" customWidth="1"/>
    <col min="1294" max="1294" width="40.7109375" style="1" customWidth="1"/>
    <col min="1295" max="1295" width="38.42578125" style="1" customWidth="1"/>
    <col min="1296" max="1296" width="26.5703125" style="1" customWidth="1"/>
    <col min="1297" max="1297" width="40.85546875" style="1" bestFit="1" customWidth="1"/>
    <col min="1298" max="1298" width="41.140625" style="1" customWidth="1"/>
    <col min="1299" max="1299" width="30.140625" style="1" customWidth="1"/>
    <col min="1300" max="1300" width="11.42578125" style="1"/>
    <col min="1301" max="1301" width="19.140625" style="1" bestFit="1" customWidth="1"/>
    <col min="1302" max="1538" width="11.42578125" style="1"/>
    <col min="1539" max="1539" width="11.7109375" style="1" customWidth="1"/>
    <col min="1540" max="1540" width="35.140625" style="1" customWidth="1"/>
    <col min="1541" max="1541" width="54.28515625" style="1" customWidth="1"/>
    <col min="1542" max="1542" width="91.7109375" style="1" customWidth="1"/>
    <col min="1543" max="1543" width="86.7109375" style="1" bestFit="1" customWidth="1"/>
    <col min="1544" max="1544" width="36.28515625" style="1" customWidth="1"/>
    <col min="1545" max="1545" width="49.85546875" style="1" customWidth="1"/>
    <col min="1546" max="1546" width="39.7109375" style="1" customWidth="1"/>
    <col min="1547" max="1547" width="37.85546875" style="1" customWidth="1"/>
    <col min="1548" max="1548" width="44.140625" style="1" customWidth="1"/>
    <col min="1549" max="1549" width="46.85546875" style="1" customWidth="1"/>
    <col min="1550" max="1550" width="40.7109375" style="1" customWidth="1"/>
    <col min="1551" max="1551" width="38.42578125" style="1" customWidth="1"/>
    <col min="1552" max="1552" width="26.5703125" style="1" customWidth="1"/>
    <col min="1553" max="1553" width="40.85546875" style="1" bestFit="1" customWidth="1"/>
    <col min="1554" max="1554" width="41.140625" style="1" customWidth="1"/>
    <col min="1555" max="1555" width="30.140625" style="1" customWidth="1"/>
    <col min="1556" max="1556" width="11.42578125" style="1"/>
    <col min="1557" max="1557" width="19.140625" style="1" bestFit="1" customWidth="1"/>
    <col min="1558" max="1794" width="11.42578125" style="1"/>
    <col min="1795" max="1795" width="11.7109375" style="1" customWidth="1"/>
    <col min="1796" max="1796" width="35.140625" style="1" customWidth="1"/>
    <col min="1797" max="1797" width="54.28515625" style="1" customWidth="1"/>
    <col min="1798" max="1798" width="91.7109375" style="1" customWidth="1"/>
    <col min="1799" max="1799" width="86.7109375" style="1" bestFit="1" customWidth="1"/>
    <col min="1800" max="1800" width="36.28515625" style="1" customWidth="1"/>
    <col min="1801" max="1801" width="49.85546875" style="1" customWidth="1"/>
    <col min="1802" max="1802" width="39.7109375" style="1" customWidth="1"/>
    <col min="1803" max="1803" width="37.85546875" style="1" customWidth="1"/>
    <col min="1804" max="1804" width="44.140625" style="1" customWidth="1"/>
    <col min="1805" max="1805" width="46.85546875" style="1" customWidth="1"/>
    <col min="1806" max="1806" width="40.7109375" style="1" customWidth="1"/>
    <col min="1807" max="1807" width="38.42578125" style="1" customWidth="1"/>
    <col min="1808" max="1808" width="26.5703125" style="1" customWidth="1"/>
    <col min="1809" max="1809" width="40.85546875" style="1" bestFit="1" customWidth="1"/>
    <col min="1810" max="1810" width="41.140625" style="1" customWidth="1"/>
    <col min="1811" max="1811" width="30.140625" style="1" customWidth="1"/>
    <col min="1812" max="1812" width="11.42578125" style="1"/>
    <col min="1813" max="1813" width="19.140625" style="1" bestFit="1" customWidth="1"/>
    <col min="1814" max="2050" width="11.42578125" style="1"/>
    <col min="2051" max="2051" width="11.7109375" style="1" customWidth="1"/>
    <col min="2052" max="2052" width="35.140625" style="1" customWidth="1"/>
    <col min="2053" max="2053" width="54.28515625" style="1" customWidth="1"/>
    <col min="2054" max="2054" width="91.7109375" style="1" customWidth="1"/>
    <col min="2055" max="2055" width="86.7109375" style="1" bestFit="1" customWidth="1"/>
    <col min="2056" max="2056" width="36.28515625" style="1" customWidth="1"/>
    <col min="2057" max="2057" width="49.85546875" style="1" customWidth="1"/>
    <col min="2058" max="2058" width="39.7109375" style="1" customWidth="1"/>
    <col min="2059" max="2059" width="37.85546875" style="1" customWidth="1"/>
    <col min="2060" max="2060" width="44.140625" style="1" customWidth="1"/>
    <col min="2061" max="2061" width="46.85546875" style="1" customWidth="1"/>
    <col min="2062" max="2062" width="40.7109375" style="1" customWidth="1"/>
    <col min="2063" max="2063" width="38.42578125" style="1" customWidth="1"/>
    <col min="2064" max="2064" width="26.5703125" style="1" customWidth="1"/>
    <col min="2065" max="2065" width="40.85546875" style="1" bestFit="1" customWidth="1"/>
    <col min="2066" max="2066" width="41.140625" style="1" customWidth="1"/>
    <col min="2067" max="2067" width="30.140625" style="1" customWidth="1"/>
    <col min="2068" max="2068" width="11.42578125" style="1"/>
    <col min="2069" max="2069" width="19.140625" style="1" bestFit="1" customWidth="1"/>
    <col min="2070" max="2306" width="11.42578125" style="1"/>
    <col min="2307" max="2307" width="11.7109375" style="1" customWidth="1"/>
    <col min="2308" max="2308" width="35.140625" style="1" customWidth="1"/>
    <col min="2309" max="2309" width="54.28515625" style="1" customWidth="1"/>
    <col min="2310" max="2310" width="91.7109375" style="1" customWidth="1"/>
    <col min="2311" max="2311" width="86.7109375" style="1" bestFit="1" customWidth="1"/>
    <col min="2312" max="2312" width="36.28515625" style="1" customWidth="1"/>
    <col min="2313" max="2313" width="49.85546875" style="1" customWidth="1"/>
    <col min="2314" max="2314" width="39.7109375" style="1" customWidth="1"/>
    <col min="2315" max="2315" width="37.85546875" style="1" customWidth="1"/>
    <col min="2316" max="2316" width="44.140625" style="1" customWidth="1"/>
    <col min="2317" max="2317" width="46.85546875" style="1" customWidth="1"/>
    <col min="2318" max="2318" width="40.7109375" style="1" customWidth="1"/>
    <col min="2319" max="2319" width="38.42578125" style="1" customWidth="1"/>
    <col min="2320" max="2320" width="26.5703125" style="1" customWidth="1"/>
    <col min="2321" max="2321" width="40.85546875" style="1" bestFit="1" customWidth="1"/>
    <col min="2322" max="2322" width="41.140625" style="1" customWidth="1"/>
    <col min="2323" max="2323" width="30.140625" style="1" customWidth="1"/>
    <col min="2324" max="2324" width="11.42578125" style="1"/>
    <col min="2325" max="2325" width="19.140625" style="1" bestFit="1" customWidth="1"/>
    <col min="2326" max="2562" width="11.42578125" style="1"/>
    <col min="2563" max="2563" width="11.7109375" style="1" customWidth="1"/>
    <col min="2564" max="2564" width="35.140625" style="1" customWidth="1"/>
    <col min="2565" max="2565" width="54.28515625" style="1" customWidth="1"/>
    <col min="2566" max="2566" width="91.7109375" style="1" customWidth="1"/>
    <col min="2567" max="2567" width="86.7109375" style="1" bestFit="1" customWidth="1"/>
    <col min="2568" max="2568" width="36.28515625" style="1" customWidth="1"/>
    <col min="2569" max="2569" width="49.85546875" style="1" customWidth="1"/>
    <col min="2570" max="2570" width="39.7109375" style="1" customWidth="1"/>
    <col min="2571" max="2571" width="37.85546875" style="1" customWidth="1"/>
    <col min="2572" max="2572" width="44.140625" style="1" customWidth="1"/>
    <col min="2573" max="2573" width="46.85546875" style="1" customWidth="1"/>
    <col min="2574" max="2574" width="40.7109375" style="1" customWidth="1"/>
    <col min="2575" max="2575" width="38.42578125" style="1" customWidth="1"/>
    <col min="2576" max="2576" width="26.5703125" style="1" customWidth="1"/>
    <col min="2577" max="2577" width="40.85546875" style="1" bestFit="1" customWidth="1"/>
    <col min="2578" max="2578" width="41.140625" style="1" customWidth="1"/>
    <col min="2579" max="2579" width="30.140625" style="1" customWidth="1"/>
    <col min="2580" max="2580" width="11.42578125" style="1"/>
    <col min="2581" max="2581" width="19.140625" style="1" bestFit="1" customWidth="1"/>
    <col min="2582" max="2818" width="11.42578125" style="1"/>
    <col min="2819" max="2819" width="11.7109375" style="1" customWidth="1"/>
    <col min="2820" max="2820" width="35.140625" style="1" customWidth="1"/>
    <col min="2821" max="2821" width="54.28515625" style="1" customWidth="1"/>
    <col min="2822" max="2822" width="91.7109375" style="1" customWidth="1"/>
    <col min="2823" max="2823" width="86.7109375" style="1" bestFit="1" customWidth="1"/>
    <col min="2824" max="2824" width="36.28515625" style="1" customWidth="1"/>
    <col min="2825" max="2825" width="49.85546875" style="1" customWidth="1"/>
    <col min="2826" max="2826" width="39.7109375" style="1" customWidth="1"/>
    <col min="2827" max="2827" width="37.85546875" style="1" customWidth="1"/>
    <col min="2828" max="2828" width="44.140625" style="1" customWidth="1"/>
    <col min="2829" max="2829" width="46.85546875" style="1" customWidth="1"/>
    <col min="2830" max="2830" width="40.7109375" style="1" customWidth="1"/>
    <col min="2831" max="2831" width="38.42578125" style="1" customWidth="1"/>
    <col min="2832" max="2832" width="26.5703125" style="1" customWidth="1"/>
    <col min="2833" max="2833" width="40.85546875" style="1" bestFit="1" customWidth="1"/>
    <col min="2834" max="2834" width="41.140625" style="1" customWidth="1"/>
    <col min="2835" max="2835" width="30.140625" style="1" customWidth="1"/>
    <col min="2836" max="2836" width="11.42578125" style="1"/>
    <col min="2837" max="2837" width="19.140625" style="1" bestFit="1" customWidth="1"/>
    <col min="2838" max="3074" width="11.42578125" style="1"/>
    <col min="3075" max="3075" width="11.7109375" style="1" customWidth="1"/>
    <col min="3076" max="3076" width="35.140625" style="1" customWidth="1"/>
    <col min="3077" max="3077" width="54.28515625" style="1" customWidth="1"/>
    <col min="3078" max="3078" width="91.7109375" style="1" customWidth="1"/>
    <col min="3079" max="3079" width="86.7109375" style="1" bestFit="1" customWidth="1"/>
    <col min="3080" max="3080" width="36.28515625" style="1" customWidth="1"/>
    <col min="3081" max="3081" width="49.85546875" style="1" customWidth="1"/>
    <col min="3082" max="3082" width="39.7109375" style="1" customWidth="1"/>
    <col min="3083" max="3083" width="37.85546875" style="1" customWidth="1"/>
    <col min="3084" max="3084" width="44.140625" style="1" customWidth="1"/>
    <col min="3085" max="3085" width="46.85546875" style="1" customWidth="1"/>
    <col min="3086" max="3086" width="40.7109375" style="1" customWidth="1"/>
    <col min="3087" max="3087" width="38.42578125" style="1" customWidth="1"/>
    <col min="3088" max="3088" width="26.5703125" style="1" customWidth="1"/>
    <col min="3089" max="3089" width="40.85546875" style="1" bestFit="1" customWidth="1"/>
    <col min="3090" max="3090" width="41.140625" style="1" customWidth="1"/>
    <col min="3091" max="3091" width="30.140625" style="1" customWidth="1"/>
    <col min="3092" max="3092" width="11.42578125" style="1"/>
    <col min="3093" max="3093" width="19.140625" style="1" bestFit="1" customWidth="1"/>
    <col min="3094" max="3330" width="11.42578125" style="1"/>
    <col min="3331" max="3331" width="11.7109375" style="1" customWidth="1"/>
    <col min="3332" max="3332" width="35.140625" style="1" customWidth="1"/>
    <col min="3333" max="3333" width="54.28515625" style="1" customWidth="1"/>
    <col min="3334" max="3334" width="91.7109375" style="1" customWidth="1"/>
    <col min="3335" max="3335" width="86.7109375" style="1" bestFit="1" customWidth="1"/>
    <col min="3336" max="3336" width="36.28515625" style="1" customWidth="1"/>
    <col min="3337" max="3337" width="49.85546875" style="1" customWidth="1"/>
    <col min="3338" max="3338" width="39.7109375" style="1" customWidth="1"/>
    <col min="3339" max="3339" width="37.85546875" style="1" customWidth="1"/>
    <col min="3340" max="3340" width="44.140625" style="1" customWidth="1"/>
    <col min="3341" max="3341" width="46.85546875" style="1" customWidth="1"/>
    <col min="3342" max="3342" width="40.7109375" style="1" customWidth="1"/>
    <col min="3343" max="3343" width="38.42578125" style="1" customWidth="1"/>
    <col min="3344" max="3344" width="26.5703125" style="1" customWidth="1"/>
    <col min="3345" max="3345" width="40.85546875" style="1" bestFit="1" customWidth="1"/>
    <col min="3346" max="3346" width="41.140625" style="1" customWidth="1"/>
    <col min="3347" max="3347" width="30.140625" style="1" customWidth="1"/>
    <col min="3348" max="3348" width="11.42578125" style="1"/>
    <col min="3349" max="3349" width="19.140625" style="1" bestFit="1" customWidth="1"/>
    <col min="3350" max="3586" width="11.42578125" style="1"/>
    <col min="3587" max="3587" width="11.7109375" style="1" customWidth="1"/>
    <col min="3588" max="3588" width="35.140625" style="1" customWidth="1"/>
    <col min="3589" max="3589" width="54.28515625" style="1" customWidth="1"/>
    <col min="3590" max="3590" width="91.7109375" style="1" customWidth="1"/>
    <col min="3591" max="3591" width="86.7109375" style="1" bestFit="1" customWidth="1"/>
    <col min="3592" max="3592" width="36.28515625" style="1" customWidth="1"/>
    <col min="3593" max="3593" width="49.85546875" style="1" customWidth="1"/>
    <col min="3594" max="3594" width="39.7109375" style="1" customWidth="1"/>
    <col min="3595" max="3595" width="37.85546875" style="1" customWidth="1"/>
    <col min="3596" max="3596" width="44.140625" style="1" customWidth="1"/>
    <col min="3597" max="3597" width="46.85546875" style="1" customWidth="1"/>
    <col min="3598" max="3598" width="40.7109375" style="1" customWidth="1"/>
    <col min="3599" max="3599" width="38.42578125" style="1" customWidth="1"/>
    <col min="3600" max="3600" width="26.5703125" style="1" customWidth="1"/>
    <col min="3601" max="3601" width="40.85546875" style="1" bestFit="1" customWidth="1"/>
    <col min="3602" max="3602" width="41.140625" style="1" customWidth="1"/>
    <col min="3603" max="3603" width="30.140625" style="1" customWidth="1"/>
    <col min="3604" max="3604" width="11.42578125" style="1"/>
    <col min="3605" max="3605" width="19.140625" style="1" bestFit="1" customWidth="1"/>
    <col min="3606" max="3842" width="11.42578125" style="1"/>
    <col min="3843" max="3843" width="11.7109375" style="1" customWidth="1"/>
    <col min="3844" max="3844" width="35.140625" style="1" customWidth="1"/>
    <col min="3845" max="3845" width="54.28515625" style="1" customWidth="1"/>
    <col min="3846" max="3846" width="91.7109375" style="1" customWidth="1"/>
    <col min="3847" max="3847" width="86.7109375" style="1" bestFit="1" customWidth="1"/>
    <col min="3848" max="3848" width="36.28515625" style="1" customWidth="1"/>
    <col min="3849" max="3849" width="49.85546875" style="1" customWidth="1"/>
    <col min="3850" max="3850" width="39.7109375" style="1" customWidth="1"/>
    <col min="3851" max="3851" width="37.85546875" style="1" customWidth="1"/>
    <col min="3852" max="3852" width="44.140625" style="1" customWidth="1"/>
    <col min="3853" max="3853" width="46.85546875" style="1" customWidth="1"/>
    <col min="3854" max="3854" width="40.7109375" style="1" customWidth="1"/>
    <col min="3855" max="3855" width="38.42578125" style="1" customWidth="1"/>
    <col min="3856" max="3856" width="26.5703125" style="1" customWidth="1"/>
    <col min="3857" max="3857" width="40.85546875" style="1" bestFit="1" customWidth="1"/>
    <col min="3858" max="3858" width="41.140625" style="1" customWidth="1"/>
    <col min="3859" max="3859" width="30.140625" style="1" customWidth="1"/>
    <col min="3860" max="3860" width="11.42578125" style="1"/>
    <col min="3861" max="3861" width="19.140625" style="1" bestFit="1" customWidth="1"/>
    <col min="3862" max="4098" width="11.42578125" style="1"/>
    <col min="4099" max="4099" width="11.7109375" style="1" customWidth="1"/>
    <col min="4100" max="4100" width="35.140625" style="1" customWidth="1"/>
    <col min="4101" max="4101" width="54.28515625" style="1" customWidth="1"/>
    <col min="4102" max="4102" width="91.7109375" style="1" customWidth="1"/>
    <col min="4103" max="4103" width="86.7109375" style="1" bestFit="1" customWidth="1"/>
    <col min="4104" max="4104" width="36.28515625" style="1" customWidth="1"/>
    <col min="4105" max="4105" width="49.85546875" style="1" customWidth="1"/>
    <col min="4106" max="4106" width="39.7109375" style="1" customWidth="1"/>
    <col min="4107" max="4107" width="37.85546875" style="1" customWidth="1"/>
    <col min="4108" max="4108" width="44.140625" style="1" customWidth="1"/>
    <col min="4109" max="4109" width="46.85546875" style="1" customWidth="1"/>
    <col min="4110" max="4110" width="40.7109375" style="1" customWidth="1"/>
    <col min="4111" max="4111" width="38.42578125" style="1" customWidth="1"/>
    <col min="4112" max="4112" width="26.5703125" style="1" customWidth="1"/>
    <col min="4113" max="4113" width="40.85546875" style="1" bestFit="1" customWidth="1"/>
    <col min="4114" max="4114" width="41.140625" style="1" customWidth="1"/>
    <col min="4115" max="4115" width="30.140625" style="1" customWidth="1"/>
    <col min="4116" max="4116" width="11.42578125" style="1"/>
    <col min="4117" max="4117" width="19.140625" style="1" bestFit="1" customWidth="1"/>
    <col min="4118" max="4354" width="11.42578125" style="1"/>
    <col min="4355" max="4355" width="11.7109375" style="1" customWidth="1"/>
    <col min="4356" max="4356" width="35.140625" style="1" customWidth="1"/>
    <col min="4357" max="4357" width="54.28515625" style="1" customWidth="1"/>
    <col min="4358" max="4358" width="91.7109375" style="1" customWidth="1"/>
    <col min="4359" max="4359" width="86.7109375" style="1" bestFit="1" customWidth="1"/>
    <col min="4360" max="4360" width="36.28515625" style="1" customWidth="1"/>
    <col min="4361" max="4361" width="49.85546875" style="1" customWidth="1"/>
    <col min="4362" max="4362" width="39.7109375" style="1" customWidth="1"/>
    <col min="4363" max="4363" width="37.85546875" style="1" customWidth="1"/>
    <col min="4364" max="4364" width="44.140625" style="1" customWidth="1"/>
    <col min="4365" max="4365" width="46.85546875" style="1" customWidth="1"/>
    <col min="4366" max="4366" width="40.7109375" style="1" customWidth="1"/>
    <col min="4367" max="4367" width="38.42578125" style="1" customWidth="1"/>
    <col min="4368" max="4368" width="26.5703125" style="1" customWidth="1"/>
    <col min="4369" max="4369" width="40.85546875" style="1" bestFit="1" customWidth="1"/>
    <col min="4370" max="4370" width="41.140625" style="1" customWidth="1"/>
    <col min="4371" max="4371" width="30.140625" style="1" customWidth="1"/>
    <col min="4372" max="4372" width="11.42578125" style="1"/>
    <col min="4373" max="4373" width="19.140625" style="1" bestFit="1" customWidth="1"/>
    <col min="4374" max="4610" width="11.42578125" style="1"/>
    <col min="4611" max="4611" width="11.7109375" style="1" customWidth="1"/>
    <col min="4612" max="4612" width="35.140625" style="1" customWidth="1"/>
    <col min="4613" max="4613" width="54.28515625" style="1" customWidth="1"/>
    <col min="4614" max="4614" width="91.7109375" style="1" customWidth="1"/>
    <col min="4615" max="4615" width="86.7109375" style="1" bestFit="1" customWidth="1"/>
    <col min="4616" max="4616" width="36.28515625" style="1" customWidth="1"/>
    <col min="4617" max="4617" width="49.85546875" style="1" customWidth="1"/>
    <col min="4618" max="4618" width="39.7109375" style="1" customWidth="1"/>
    <col min="4619" max="4619" width="37.85546875" style="1" customWidth="1"/>
    <col min="4620" max="4620" width="44.140625" style="1" customWidth="1"/>
    <col min="4621" max="4621" width="46.85546875" style="1" customWidth="1"/>
    <col min="4622" max="4622" width="40.7109375" style="1" customWidth="1"/>
    <col min="4623" max="4623" width="38.42578125" style="1" customWidth="1"/>
    <col min="4624" max="4624" width="26.5703125" style="1" customWidth="1"/>
    <col min="4625" max="4625" width="40.85546875" style="1" bestFit="1" customWidth="1"/>
    <col min="4626" max="4626" width="41.140625" style="1" customWidth="1"/>
    <col min="4627" max="4627" width="30.140625" style="1" customWidth="1"/>
    <col min="4628" max="4628" width="11.42578125" style="1"/>
    <col min="4629" max="4629" width="19.140625" style="1" bestFit="1" customWidth="1"/>
    <col min="4630" max="4866" width="11.42578125" style="1"/>
    <col min="4867" max="4867" width="11.7109375" style="1" customWidth="1"/>
    <col min="4868" max="4868" width="35.140625" style="1" customWidth="1"/>
    <col min="4869" max="4869" width="54.28515625" style="1" customWidth="1"/>
    <col min="4870" max="4870" width="91.7109375" style="1" customWidth="1"/>
    <col min="4871" max="4871" width="86.7109375" style="1" bestFit="1" customWidth="1"/>
    <col min="4872" max="4872" width="36.28515625" style="1" customWidth="1"/>
    <col min="4873" max="4873" width="49.85546875" style="1" customWidth="1"/>
    <col min="4874" max="4874" width="39.7109375" style="1" customWidth="1"/>
    <col min="4875" max="4875" width="37.85546875" style="1" customWidth="1"/>
    <col min="4876" max="4876" width="44.140625" style="1" customWidth="1"/>
    <col min="4877" max="4877" width="46.85546875" style="1" customWidth="1"/>
    <col min="4878" max="4878" width="40.7109375" style="1" customWidth="1"/>
    <col min="4879" max="4879" width="38.42578125" style="1" customWidth="1"/>
    <col min="4880" max="4880" width="26.5703125" style="1" customWidth="1"/>
    <col min="4881" max="4881" width="40.85546875" style="1" bestFit="1" customWidth="1"/>
    <col min="4882" max="4882" width="41.140625" style="1" customWidth="1"/>
    <col min="4883" max="4883" width="30.140625" style="1" customWidth="1"/>
    <col min="4884" max="4884" width="11.42578125" style="1"/>
    <col min="4885" max="4885" width="19.140625" style="1" bestFit="1" customWidth="1"/>
    <col min="4886" max="5122" width="11.42578125" style="1"/>
    <col min="5123" max="5123" width="11.7109375" style="1" customWidth="1"/>
    <col min="5124" max="5124" width="35.140625" style="1" customWidth="1"/>
    <col min="5125" max="5125" width="54.28515625" style="1" customWidth="1"/>
    <col min="5126" max="5126" width="91.7109375" style="1" customWidth="1"/>
    <col min="5127" max="5127" width="86.7109375" style="1" bestFit="1" customWidth="1"/>
    <col min="5128" max="5128" width="36.28515625" style="1" customWidth="1"/>
    <col min="5129" max="5129" width="49.85546875" style="1" customWidth="1"/>
    <col min="5130" max="5130" width="39.7109375" style="1" customWidth="1"/>
    <col min="5131" max="5131" width="37.85546875" style="1" customWidth="1"/>
    <col min="5132" max="5132" width="44.140625" style="1" customWidth="1"/>
    <col min="5133" max="5133" width="46.85546875" style="1" customWidth="1"/>
    <col min="5134" max="5134" width="40.7109375" style="1" customWidth="1"/>
    <col min="5135" max="5135" width="38.42578125" style="1" customWidth="1"/>
    <col min="5136" max="5136" width="26.5703125" style="1" customWidth="1"/>
    <col min="5137" max="5137" width="40.85546875" style="1" bestFit="1" customWidth="1"/>
    <col min="5138" max="5138" width="41.140625" style="1" customWidth="1"/>
    <col min="5139" max="5139" width="30.140625" style="1" customWidth="1"/>
    <col min="5140" max="5140" width="11.42578125" style="1"/>
    <col min="5141" max="5141" width="19.140625" style="1" bestFit="1" customWidth="1"/>
    <col min="5142" max="5378" width="11.42578125" style="1"/>
    <col min="5379" max="5379" width="11.7109375" style="1" customWidth="1"/>
    <col min="5380" max="5380" width="35.140625" style="1" customWidth="1"/>
    <col min="5381" max="5381" width="54.28515625" style="1" customWidth="1"/>
    <col min="5382" max="5382" width="91.7109375" style="1" customWidth="1"/>
    <col min="5383" max="5383" width="86.7109375" style="1" bestFit="1" customWidth="1"/>
    <col min="5384" max="5384" width="36.28515625" style="1" customWidth="1"/>
    <col min="5385" max="5385" width="49.85546875" style="1" customWidth="1"/>
    <col min="5386" max="5386" width="39.7109375" style="1" customWidth="1"/>
    <col min="5387" max="5387" width="37.85546875" style="1" customWidth="1"/>
    <col min="5388" max="5388" width="44.140625" style="1" customWidth="1"/>
    <col min="5389" max="5389" width="46.85546875" style="1" customWidth="1"/>
    <col min="5390" max="5390" width="40.7109375" style="1" customWidth="1"/>
    <col min="5391" max="5391" width="38.42578125" style="1" customWidth="1"/>
    <col min="5392" max="5392" width="26.5703125" style="1" customWidth="1"/>
    <col min="5393" max="5393" width="40.85546875" style="1" bestFit="1" customWidth="1"/>
    <col min="5394" max="5394" width="41.140625" style="1" customWidth="1"/>
    <col min="5395" max="5395" width="30.140625" style="1" customWidth="1"/>
    <col min="5396" max="5396" width="11.42578125" style="1"/>
    <col min="5397" max="5397" width="19.140625" style="1" bestFit="1" customWidth="1"/>
    <col min="5398" max="5634" width="11.42578125" style="1"/>
    <col min="5635" max="5635" width="11.7109375" style="1" customWidth="1"/>
    <col min="5636" max="5636" width="35.140625" style="1" customWidth="1"/>
    <col min="5637" max="5637" width="54.28515625" style="1" customWidth="1"/>
    <col min="5638" max="5638" width="91.7109375" style="1" customWidth="1"/>
    <col min="5639" max="5639" width="86.7109375" style="1" bestFit="1" customWidth="1"/>
    <col min="5640" max="5640" width="36.28515625" style="1" customWidth="1"/>
    <col min="5641" max="5641" width="49.85546875" style="1" customWidth="1"/>
    <col min="5642" max="5642" width="39.7109375" style="1" customWidth="1"/>
    <col min="5643" max="5643" width="37.85546875" style="1" customWidth="1"/>
    <col min="5644" max="5644" width="44.140625" style="1" customWidth="1"/>
    <col min="5645" max="5645" width="46.85546875" style="1" customWidth="1"/>
    <col min="5646" max="5646" width="40.7109375" style="1" customWidth="1"/>
    <col min="5647" max="5647" width="38.42578125" style="1" customWidth="1"/>
    <col min="5648" max="5648" width="26.5703125" style="1" customWidth="1"/>
    <col min="5649" max="5649" width="40.85546875" style="1" bestFit="1" customWidth="1"/>
    <col min="5650" max="5650" width="41.140625" style="1" customWidth="1"/>
    <col min="5651" max="5651" width="30.140625" style="1" customWidth="1"/>
    <col min="5652" max="5652" width="11.42578125" style="1"/>
    <col min="5653" max="5653" width="19.140625" style="1" bestFit="1" customWidth="1"/>
    <col min="5654" max="5890" width="11.42578125" style="1"/>
    <col min="5891" max="5891" width="11.7109375" style="1" customWidth="1"/>
    <col min="5892" max="5892" width="35.140625" style="1" customWidth="1"/>
    <col min="5893" max="5893" width="54.28515625" style="1" customWidth="1"/>
    <col min="5894" max="5894" width="91.7109375" style="1" customWidth="1"/>
    <col min="5895" max="5895" width="86.7109375" style="1" bestFit="1" customWidth="1"/>
    <col min="5896" max="5896" width="36.28515625" style="1" customWidth="1"/>
    <col min="5897" max="5897" width="49.85546875" style="1" customWidth="1"/>
    <col min="5898" max="5898" width="39.7109375" style="1" customWidth="1"/>
    <col min="5899" max="5899" width="37.85546875" style="1" customWidth="1"/>
    <col min="5900" max="5900" width="44.140625" style="1" customWidth="1"/>
    <col min="5901" max="5901" width="46.85546875" style="1" customWidth="1"/>
    <col min="5902" max="5902" width="40.7109375" style="1" customWidth="1"/>
    <col min="5903" max="5903" width="38.42578125" style="1" customWidth="1"/>
    <col min="5904" max="5904" width="26.5703125" style="1" customWidth="1"/>
    <col min="5905" max="5905" width="40.85546875" style="1" bestFit="1" customWidth="1"/>
    <col min="5906" max="5906" width="41.140625" style="1" customWidth="1"/>
    <col min="5907" max="5907" width="30.140625" style="1" customWidth="1"/>
    <col min="5908" max="5908" width="11.42578125" style="1"/>
    <col min="5909" max="5909" width="19.140625" style="1" bestFit="1" customWidth="1"/>
    <col min="5910" max="6146" width="11.42578125" style="1"/>
    <col min="6147" max="6147" width="11.7109375" style="1" customWidth="1"/>
    <col min="6148" max="6148" width="35.140625" style="1" customWidth="1"/>
    <col min="6149" max="6149" width="54.28515625" style="1" customWidth="1"/>
    <col min="6150" max="6150" width="91.7109375" style="1" customWidth="1"/>
    <col min="6151" max="6151" width="86.7109375" style="1" bestFit="1" customWidth="1"/>
    <col min="6152" max="6152" width="36.28515625" style="1" customWidth="1"/>
    <col min="6153" max="6153" width="49.85546875" style="1" customWidth="1"/>
    <col min="6154" max="6154" width="39.7109375" style="1" customWidth="1"/>
    <col min="6155" max="6155" width="37.85546875" style="1" customWidth="1"/>
    <col min="6156" max="6156" width="44.140625" style="1" customWidth="1"/>
    <col min="6157" max="6157" width="46.85546875" style="1" customWidth="1"/>
    <col min="6158" max="6158" width="40.7109375" style="1" customWidth="1"/>
    <col min="6159" max="6159" width="38.42578125" style="1" customWidth="1"/>
    <col min="6160" max="6160" width="26.5703125" style="1" customWidth="1"/>
    <col min="6161" max="6161" width="40.85546875" style="1" bestFit="1" customWidth="1"/>
    <col min="6162" max="6162" width="41.140625" style="1" customWidth="1"/>
    <col min="6163" max="6163" width="30.140625" style="1" customWidth="1"/>
    <col min="6164" max="6164" width="11.42578125" style="1"/>
    <col min="6165" max="6165" width="19.140625" style="1" bestFit="1" customWidth="1"/>
    <col min="6166" max="6402" width="11.42578125" style="1"/>
    <col min="6403" max="6403" width="11.7109375" style="1" customWidth="1"/>
    <col min="6404" max="6404" width="35.140625" style="1" customWidth="1"/>
    <col min="6405" max="6405" width="54.28515625" style="1" customWidth="1"/>
    <col min="6406" max="6406" width="91.7109375" style="1" customWidth="1"/>
    <col min="6407" max="6407" width="86.7109375" style="1" bestFit="1" customWidth="1"/>
    <col min="6408" max="6408" width="36.28515625" style="1" customWidth="1"/>
    <col min="6409" max="6409" width="49.85546875" style="1" customWidth="1"/>
    <col min="6410" max="6410" width="39.7109375" style="1" customWidth="1"/>
    <col min="6411" max="6411" width="37.85546875" style="1" customWidth="1"/>
    <col min="6412" max="6412" width="44.140625" style="1" customWidth="1"/>
    <col min="6413" max="6413" width="46.85546875" style="1" customWidth="1"/>
    <col min="6414" max="6414" width="40.7109375" style="1" customWidth="1"/>
    <col min="6415" max="6415" width="38.42578125" style="1" customWidth="1"/>
    <col min="6416" max="6416" width="26.5703125" style="1" customWidth="1"/>
    <col min="6417" max="6417" width="40.85546875" style="1" bestFit="1" customWidth="1"/>
    <col min="6418" max="6418" width="41.140625" style="1" customWidth="1"/>
    <col min="6419" max="6419" width="30.140625" style="1" customWidth="1"/>
    <col min="6420" max="6420" width="11.42578125" style="1"/>
    <col min="6421" max="6421" width="19.140625" style="1" bestFit="1" customWidth="1"/>
    <col min="6422" max="6658" width="11.42578125" style="1"/>
    <col min="6659" max="6659" width="11.7109375" style="1" customWidth="1"/>
    <col min="6660" max="6660" width="35.140625" style="1" customWidth="1"/>
    <col min="6661" max="6661" width="54.28515625" style="1" customWidth="1"/>
    <col min="6662" max="6662" width="91.7109375" style="1" customWidth="1"/>
    <col min="6663" max="6663" width="86.7109375" style="1" bestFit="1" customWidth="1"/>
    <col min="6664" max="6664" width="36.28515625" style="1" customWidth="1"/>
    <col min="6665" max="6665" width="49.85546875" style="1" customWidth="1"/>
    <col min="6666" max="6666" width="39.7109375" style="1" customWidth="1"/>
    <col min="6667" max="6667" width="37.85546875" style="1" customWidth="1"/>
    <col min="6668" max="6668" width="44.140625" style="1" customWidth="1"/>
    <col min="6669" max="6669" width="46.85546875" style="1" customWidth="1"/>
    <col min="6670" max="6670" width="40.7109375" style="1" customWidth="1"/>
    <col min="6671" max="6671" width="38.42578125" style="1" customWidth="1"/>
    <col min="6672" max="6672" width="26.5703125" style="1" customWidth="1"/>
    <col min="6673" max="6673" width="40.85546875" style="1" bestFit="1" customWidth="1"/>
    <col min="6674" max="6674" width="41.140625" style="1" customWidth="1"/>
    <col min="6675" max="6675" width="30.140625" style="1" customWidth="1"/>
    <col min="6676" max="6676" width="11.42578125" style="1"/>
    <col min="6677" max="6677" width="19.140625" style="1" bestFit="1" customWidth="1"/>
    <col min="6678" max="6914" width="11.42578125" style="1"/>
    <col min="6915" max="6915" width="11.7109375" style="1" customWidth="1"/>
    <col min="6916" max="6916" width="35.140625" style="1" customWidth="1"/>
    <col min="6917" max="6917" width="54.28515625" style="1" customWidth="1"/>
    <col min="6918" max="6918" width="91.7109375" style="1" customWidth="1"/>
    <col min="6919" max="6919" width="86.7109375" style="1" bestFit="1" customWidth="1"/>
    <col min="6920" max="6920" width="36.28515625" style="1" customWidth="1"/>
    <col min="6921" max="6921" width="49.85546875" style="1" customWidth="1"/>
    <col min="6922" max="6922" width="39.7109375" style="1" customWidth="1"/>
    <col min="6923" max="6923" width="37.85546875" style="1" customWidth="1"/>
    <col min="6924" max="6924" width="44.140625" style="1" customWidth="1"/>
    <col min="6925" max="6925" width="46.85546875" style="1" customWidth="1"/>
    <col min="6926" max="6926" width="40.7109375" style="1" customWidth="1"/>
    <col min="6927" max="6927" width="38.42578125" style="1" customWidth="1"/>
    <col min="6928" max="6928" width="26.5703125" style="1" customWidth="1"/>
    <col min="6929" max="6929" width="40.85546875" style="1" bestFit="1" customWidth="1"/>
    <col min="6930" max="6930" width="41.140625" style="1" customWidth="1"/>
    <col min="6931" max="6931" width="30.140625" style="1" customWidth="1"/>
    <col min="6932" max="6932" width="11.42578125" style="1"/>
    <col min="6933" max="6933" width="19.140625" style="1" bestFit="1" customWidth="1"/>
    <col min="6934" max="7170" width="11.42578125" style="1"/>
    <col min="7171" max="7171" width="11.7109375" style="1" customWidth="1"/>
    <col min="7172" max="7172" width="35.140625" style="1" customWidth="1"/>
    <col min="7173" max="7173" width="54.28515625" style="1" customWidth="1"/>
    <col min="7174" max="7174" width="91.7109375" style="1" customWidth="1"/>
    <col min="7175" max="7175" width="86.7109375" style="1" bestFit="1" customWidth="1"/>
    <col min="7176" max="7176" width="36.28515625" style="1" customWidth="1"/>
    <col min="7177" max="7177" width="49.85546875" style="1" customWidth="1"/>
    <col min="7178" max="7178" width="39.7109375" style="1" customWidth="1"/>
    <col min="7179" max="7179" width="37.85546875" style="1" customWidth="1"/>
    <col min="7180" max="7180" width="44.140625" style="1" customWidth="1"/>
    <col min="7181" max="7181" width="46.85546875" style="1" customWidth="1"/>
    <col min="7182" max="7182" width="40.7109375" style="1" customWidth="1"/>
    <col min="7183" max="7183" width="38.42578125" style="1" customWidth="1"/>
    <col min="7184" max="7184" width="26.5703125" style="1" customWidth="1"/>
    <col min="7185" max="7185" width="40.85546875" style="1" bestFit="1" customWidth="1"/>
    <col min="7186" max="7186" width="41.140625" style="1" customWidth="1"/>
    <col min="7187" max="7187" width="30.140625" style="1" customWidth="1"/>
    <col min="7188" max="7188" width="11.42578125" style="1"/>
    <col min="7189" max="7189" width="19.140625" style="1" bestFit="1" customWidth="1"/>
    <col min="7190" max="7426" width="11.42578125" style="1"/>
    <col min="7427" max="7427" width="11.7109375" style="1" customWidth="1"/>
    <col min="7428" max="7428" width="35.140625" style="1" customWidth="1"/>
    <col min="7429" max="7429" width="54.28515625" style="1" customWidth="1"/>
    <col min="7430" max="7430" width="91.7109375" style="1" customWidth="1"/>
    <col min="7431" max="7431" width="86.7109375" style="1" bestFit="1" customWidth="1"/>
    <col min="7432" max="7432" width="36.28515625" style="1" customWidth="1"/>
    <col min="7433" max="7433" width="49.85546875" style="1" customWidth="1"/>
    <col min="7434" max="7434" width="39.7109375" style="1" customWidth="1"/>
    <col min="7435" max="7435" width="37.85546875" style="1" customWidth="1"/>
    <col min="7436" max="7436" width="44.140625" style="1" customWidth="1"/>
    <col min="7437" max="7437" width="46.85546875" style="1" customWidth="1"/>
    <col min="7438" max="7438" width="40.7109375" style="1" customWidth="1"/>
    <col min="7439" max="7439" width="38.42578125" style="1" customWidth="1"/>
    <col min="7440" max="7440" width="26.5703125" style="1" customWidth="1"/>
    <col min="7441" max="7441" width="40.85546875" style="1" bestFit="1" customWidth="1"/>
    <col min="7442" max="7442" width="41.140625" style="1" customWidth="1"/>
    <col min="7443" max="7443" width="30.140625" style="1" customWidth="1"/>
    <col min="7444" max="7444" width="11.42578125" style="1"/>
    <col min="7445" max="7445" width="19.140625" style="1" bestFit="1" customWidth="1"/>
    <col min="7446" max="7682" width="11.42578125" style="1"/>
    <col min="7683" max="7683" width="11.7109375" style="1" customWidth="1"/>
    <col min="7684" max="7684" width="35.140625" style="1" customWidth="1"/>
    <col min="7685" max="7685" width="54.28515625" style="1" customWidth="1"/>
    <col min="7686" max="7686" width="91.7109375" style="1" customWidth="1"/>
    <col min="7687" max="7687" width="86.7109375" style="1" bestFit="1" customWidth="1"/>
    <col min="7688" max="7688" width="36.28515625" style="1" customWidth="1"/>
    <col min="7689" max="7689" width="49.85546875" style="1" customWidth="1"/>
    <col min="7690" max="7690" width="39.7109375" style="1" customWidth="1"/>
    <col min="7691" max="7691" width="37.85546875" style="1" customWidth="1"/>
    <col min="7692" max="7692" width="44.140625" style="1" customWidth="1"/>
    <col min="7693" max="7693" width="46.85546875" style="1" customWidth="1"/>
    <col min="7694" max="7694" width="40.7109375" style="1" customWidth="1"/>
    <col min="7695" max="7695" width="38.42578125" style="1" customWidth="1"/>
    <col min="7696" max="7696" width="26.5703125" style="1" customWidth="1"/>
    <col min="7697" max="7697" width="40.85546875" style="1" bestFit="1" customWidth="1"/>
    <col min="7698" max="7698" width="41.140625" style="1" customWidth="1"/>
    <col min="7699" max="7699" width="30.140625" style="1" customWidth="1"/>
    <col min="7700" max="7700" width="11.42578125" style="1"/>
    <col min="7701" max="7701" width="19.140625" style="1" bestFit="1" customWidth="1"/>
    <col min="7702" max="7938" width="11.42578125" style="1"/>
    <col min="7939" max="7939" width="11.7109375" style="1" customWidth="1"/>
    <col min="7940" max="7940" width="35.140625" style="1" customWidth="1"/>
    <col min="7941" max="7941" width="54.28515625" style="1" customWidth="1"/>
    <col min="7942" max="7942" width="91.7109375" style="1" customWidth="1"/>
    <col min="7943" max="7943" width="86.7109375" style="1" bestFit="1" customWidth="1"/>
    <col min="7944" max="7944" width="36.28515625" style="1" customWidth="1"/>
    <col min="7945" max="7945" width="49.85546875" style="1" customWidth="1"/>
    <col min="7946" max="7946" width="39.7109375" style="1" customWidth="1"/>
    <col min="7947" max="7947" width="37.85546875" style="1" customWidth="1"/>
    <col min="7948" max="7948" width="44.140625" style="1" customWidth="1"/>
    <col min="7949" max="7949" width="46.85546875" style="1" customWidth="1"/>
    <col min="7950" max="7950" width="40.7109375" style="1" customWidth="1"/>
    <col min="7951" max="7951" width="38.42578125" style="1" customWidth="1"/>
    <col min="7952" max="7952" width="26.5703125" style="1" customWidth="1"/>
    <col min="7953" max="7953" width="40.85546875" style="1" bestFit="1" customWidth="1"/>
    <col min="7954" max="7954" width="41.140625" style="1" customWidth="1"/>
    <col min="7955" max="7955" width="30.140625" style="1" customWidth="1"/>
    <col min="7956" max="7956" width="11.42578125" style="1"/>
    <col min="7957" max="7957" width="19.140625" style="1" bestFit="1" customWidth="1"/>
    <col min="7958" max="8194" width="11.42578125" style="1"/>
    <col min="8195" max="8195" width="11.7109375" style="1" customWidth="1"/>
    <col min="8196" max="8196" width="35.140625" style="1" customWidth="1"/>
    <col min="8197" max="8197" width="54.28515625" style="1" customWidth="1"/>
    <col min="8198" max="8198" width="91.7109375" style="1" customWidth="1"/>
    <col min="8199" max="8199" width="86.7109375" style="1" bestFit="1" customWidth="1"/>
    <col min="8200" max="8200" width="36.28515625" style="1" customWidth="1"/>
    <col min="8201" max="8201" width="49.85546875" style="1" customWidth="1"/>
    <col min="8202" max="8202" width="39.7109375" style="1" customWidth="1"/>
    <col min="8203" max="8203" width="37.85546875" style="1" customWidth="1"/>
    <col min="8204" max="8204" width="44.140625" style="1" customWidth="1"/>
    <col min="8205" max="8205" width="46.85546875" style="1" customWidth="1"/>
    <col min="8206" max="8206" width="40.7109375" style="1" customWidth="1"/>
    <col min="8207" max="8207" width="38.42578125" style="1" customWidth="1"/>
    <col min="8208" max="8208" width="26.5703125" style="1" customWidth="1"/>
    <col min="8209" max="8209" width="40.85546875" style="1" bestFit="1" customWidth="1"/>
    <col min="8210" max="8210" width="41.140625" style="1" customWidth="1"/>
    <col min="8211" max="8211" width="30.140625" style="1" customWidth="1"/>
    <col min="8212" max="8212" width="11.42578125" style="1"/>
    <col min="8213" max="8213" width="19.140625" style="1" bestFit="1" customWidth="1"/>
    <col min="8214" max="8450" width="11.42578125" style="1"/>
    <col min="8451" max="8451" width="11.7109375" style="1" customWidth="1"/>
    <col min="8452" max="8452" width="35.140625" style="1" customWidth="1"/>
    <col min="8453" max="8453" width="54.28515625" style="1" customWidth="1"/>
    <col min="8454" max="8454" width="91.7109375" style="1" customWidth="1"/>
    <col min="8455" max="8455" width="86.7109375" style="1" bestFit="1" customWidth="1"/>
    <col min="8456" max="8456" width="36.28515625" style="1" customWidth="1"/>
    <col min="8457" max="8457" width="49.85546875" style="1" customWidth="1"/>
    <col min="8458" max="8458" width="39.7109375" style="1" customWidth="1"/>
    <col min="8459" max="8459" width="37.85546875" style="1" customWidth="1"/>
    <col min="8460" max="8460" width="44.140625" style="1" customWidth="1"/>
    <col min="8461" max="8461" width="46.85546875" style="1" customWidth="1"/>
    <col min="8462" max="8462" width="40.7109375" style="1" customWidth="1"/>
    <col min="8463" max="8463" width="38.42578125" style="1" customWidth="1"/>
    <col min="8464" max="8464" width="26.5703125" style="1" customWidth="1"/>
    <col min="8465" max="8465" width="40.85546875" style="1" bestFit="1" customWidth="1"/>
    <col min="8466" max="8466" width="41.140625" style="1" customWidth="1"/>
    <col min="8467" max="8467" width="30.140625" style="1" customWidth="1"/>
    <col min="8468" max="8468" width="11.42578125" style="1"/>
    <col min="8469" max="8469" width="19.140625" style="1" bestFit="1" customWidth="1"/>
    <col min="8470" max="8706" width="11.42578125" style="1"/>
    <col min="8707" max="8707" width="11.7109375" style="1" customWidth="1"/>
    <col min="8708" max="8708" width="35.140625" style="1" customWidth="1"/>
    <col min="8709" max="8709" width="54.28515625" style="1" customWidth="1"/>
    <col min="8710" max="8710" width="91.7109375" style="1" customWidth="1"/>
    <col min="8711" max="8711" width="86.7109375" style="1" bestFit="1" customWidth="1"/>
    <col min="8712" max="8712" width="36.28515625" style="1" customWidth="1"/>
    <col min="8713" max="8713" width="49.85546875" style="1" customWidth="1"/>
    <col min="8714" max="8714" width="39.7109375" style="1" customWidth="1"/>
    <col min="8715" max="8715" width="37.85546875" style="1" customWidth="1"/>
    <col min="8716" max="8716" width="44.140625" style="1" customWidth="1"/>
    <col min="8717" max="8717" width="46.85546875" style="1" customWidth="1"/>
    <col min="8718" max="8718" width="40.7109375" style="1" customWidth="1"/>
    <col min="8719" max="8719" width="38.42578125" style="1" customWidth="1"/>
    <col min="8720" max="8720" width="26.5703125" style="1" customWidth="1"/>
    <col min="8721" max="8721" width="40.85546875" style="1" bestFit="1" customWidth="1"/>
    <col min="8722" max="8722" width="41.140625" style="1" customWidth="1"/>
    <col min="8723" max="8723" width="30.140625" style="1" customWidth="1"/>
    <col min="8724" max="8724" width="11.42578125" style="1"/>
    <col min="8725" max="8725" width="19.140625" style="1" bestFit="1" customWidth="1"/>
    <col min="8726" max="8962" width="11.42578125" style="1"/>
    <col min="8963" max="8963" width="11.7109375" style="1" customWidth="1"/>
    <col min="8964" max="8964" width="35.140625" style="1" customWidth="1"/>
    <col min="8965" max="8965" width="54.28515625" style="1" customWidth="1"/>
    <col min="8966" max="8966" width="91.7109375" style="1" customWidth="1"/>
    <col min="8967" max="8967" width="86.7109375" style="1" bestFit="1" customWidth="1"/>
    <col min="8968" max="8968" width="36.28515625" style="1" customWidth="1"/>
    <col min="8969" max="8969" width="49.85546875" style="1" customWidth="1"/>
    <col min="8970" max="8970" width="39.7109375" style="1" customWidth="1"/>
    <col min="8971" max="8971" width="37.85546875" style="1" customWidth="1"/>
    <col min="8972" max="8972" width="44.140625" style="1" customWidth="1"/>
    <col min="8973" max="8973" width="46.85546875" style="1" customWidth="1"/>
    <col min="8974" max="8974" width="40.7109375" style="1" customWidth="1"/>
    <col min="8975" max="8975" width="38.42578125" style="1" customWidth="1"/>
    <col min="8976" max="8976" width="26.5703125" style="1" customWidth="1"/>
    <col min="8977" max="8977" width="40.85546875" style="1" bestFit="1" customWidth="1"/>
    <col min="8978" max="8978" width="41.140625" style="1" customWidth="1"/>
    <col min="8979" max="8979" width="30.140625" style="1" customWidth="1"/>
    <col min="8980" max="8980" width="11.42578125" style="1"/>
    <col min="8981" max="8981" width="19.140625" style="1" bestFit="1" customWidth="1"/>
    <col min="8982" max="9218" width="11.42578125" style="1"/>
    <col min="9219" max="9219" width="11.7109375" style="1" customWidth="1"/>
    <col min="9220" max="9220" width="35.140625" style="1" customWidth="1"/>
    <col min="9221" max="9221" width="54.28515625" style="1" customWidth="1"/>
    <col min="9222" max="9222" width="91.7109375" style="1" customWidth="1"/>
    <col min="9223" max="9223" width="86.7109375" style="1" bestFit="1" customWidth="1"/>
    <col min="9224" max="9224" width="36.28515625" style="1" customWidth="1"/>
    <col min="9225" max="9225" width="49.85546875" style="1" customWidth="1"/>
    <col min="9226" max="9226" width="39.7109375" style="1" customWidth="1"/>
    <col min="9227" max="9227" width="37.85546875" style="1" customWidth="1"/>
    <col min="9228" max="9228" width="44.140625" style="1" customWidth="1"/>
    <col min="9229" max="9229" width="46.85546875" style="1" customWidth="1"/>
    <col min="9230" max="9230" width="40.7109375" style="1" customWidth="1"/>
    <col min="9231" max="9231" width="38.42578125" style="1" customWidth="1"/>
    <col min="9232" max="9232" width="26.5703125" style="1" customWidth="1"/>
    <col min="9233" max="9233" width="40.85546875" style="1" bestFit="1" customWidth="1"/>
    <col min="9234" max="9234" width="41.140625" style="1" customWidth="1"/>
    <col min="9235" max="9235" width="30.140625" style="1" customWidth="1"/>
    <col min="9236" max="9236" width="11.42578125" style="1"/>
    <col min="9237" max="9237" width="19.140625" style="1" bestFit="1" customWidth="1"/>
    <col min="9238" max="9474" width="11.42578125" style="1"/>
    <col min="9475" max="9475" width="11.7109375" style="1" customWidth="1"/>
    <col min="9476" max="9476" width="35.140625" style="1" customWidth="1"/>
    <col min="9477" max="9477" width="54.28515625" style="1" customWidth="1"/>
    <col min="9478" max="9478" width="91.7109375" style="1" customWidth="1"/>
    <col min="9479" max="9479" width="86.7109375" style="1" bestFit="1" customWidth="1"/>
    <col min="9480" max="9480" width="36.28515625" style="1" customWidth="1"/>
    <col min="9481" max="9481" width="49.85546875" style="1" customWidth="1"/>
    <col min="9482" max="9482" width="39.7109375" style="1" customWidth="1"/>
    <col min="9483" max="9483" width="37.85546875" style="1" customWidth="1"/>
    <col min="9484" max="9484" width="44.140625" style="1" customWidth="1"/>
    <col min="9485" max="9485" width="46.85546875" style="1" customWidth="1"/>
    <col min="9486" max="9486" width="40.7109375" style="1" customWidth="1"/>
    <col min="9487" max="9487" width="38.42578125" style="1" customWidth="1"/>
    <col min="9488" max="9488" width="26.5703125" style="1" customWidth="1"/>
    <col min="9489" max="9489" width="40.85546875" style="1" bestFit="1" customWidth="1"/>
    <col min="9490" max="9490" width="41.140625" style="1" customWidth="1"/>
    <col min="9491" max="9491" width="30.140625" style="1" customWidth="1"/>
    <col min="9492" max="9492" width="11.42578125" style="1"/>
    <col min="9493" max="9493" width="19.140625" style="1" bestFit="1" customWidth="1"/>
    <col min="9494" max="9730" width="11.42578125" style="1"/>
    <col min="9731" max="9731" width="11.7109375" style="1" customWidth="1"/>
    <col min="9732" max="9732" width="35.140625" style="1" customWidth="1"/>
    <col min="9733" max="9733" width="54.28515625" style="1" customWidth="1"/>
    <col min="9734" max="9734" width="91.7109375" style="1" customWidth="1"/>
    <col min="9735" max="9735" width="86.7109375" style="1" bestFit="1" customWidth="1"/>
    <col min="9736" max="9736" width="36.28515625" style="1" customWidth="1"/>
    <col min="9737" max="9737" width="49.85546875" style="1" customWidth="1"/>
    <col min="9738" max="9738" width="39.7109375" style="1" customWidth="1"/>
    <col min="9739" max="9739" width="37.85546875" style="1" customWidth="1"/>
    <col min="9740" max="9740" width="44.140625" style="1" customWidth="1"/>
    <col min="9741" max="9741" width="46.85546875" style="1" customWidth="1"/>
    <col min="9742" max="9742" width="40.7109375" style="1" customWidth="1"/>
    <col min="9743" max="9743" width="38.42578125" style="1" customWidth="1"/>
    <col min="9744" max="9744" width="26.5703125" style="1" customWidth="1"/>
    <col min="9745" max="9745" width="40.85546875" style="1" bestFit="1" customWidth="1"/>
    <col min="9746" max="9746" width="41.140625" style="1" customWidth="1"/>
    <col min="9747" max="9747" width="30.140625" style="1" customWidth="1"/>
    <col min="9748" max="9748" width="11.42578125" style="1"/>
    <col min="9749" max="9749" width="19.140625" style="1" bestFit="1" customWidth="1"/>
    <col min="9750" max="9986" width="11.42578125" style="1"/>
    <col min="9987" max="9987" width="11.7109375" style="1" customWidth="1"/>
    <col min="9988" max="9988" width="35.140625" style="1" customWidth="1"/>
    <col min="9989" max="9989" width="54.28515625" style="1" customWidth="1"/>
    <col min="9990" max="9990" width="91.7109375" style="1" customWidth="1"/>
    <col min="9991" max="9991" width="86.7109375" style="1" bestFit="1" customWidth="1"/>
    <col min="9992" max="9992" width="36.28515625" style="1" customWidth="1"/>
    <col min="9993" max="9993" width="49.85546875" style="1" customWidth="1"/>
    <col min="9994" max="9994" width="39.7109375" style="1" customWidth="1"/>
    <col min="9995" max="9995" width="37.85546875" style="1" customWidth="1"/>
    <col min="9996" max="9996" width="44.140625" style="1" customWidth="1"/>
    <col min="9997" max="9997" width="46.85546875" style="1" customWidth="1"/>
    <col min="9998" max="9998" width="40.7109375" style="1" customWidth="1"/>
    <col min="9999" max="9999" width="38.42578125" style="1" customWidth="1"/>
    <col min="10000" max="10000" width="26.5703125" style="1" customWidth="1"/>
    <col min="10001" max="10001" width="40.85546875" style="1" bestFit="1" customWidth="1"/>
    <col min="10002" max="10002" width="41.140625" style="1" customWidth="1"/>
    <col min="10003" max="10003" width="30.140625" style="1" customWidth="1"/>
    <col min="10004" max="10004" width="11.42578125" style="1"/>
    <col min="10005" max="10005" width="19.140625" style="1" bestFit="1" customWidth="1"/>
    <col min="10006" max="10242" width="11.42578125" style="1"/>
    <col min="10243" max="10243" width="11.7109375" style="1" customWidth="1"/>
    <col min="10244" max="10244" width="35.140625" style="1" customWidth="1"/>
    <col min="10245" max="10245" width="54.28515625" style="1" customWidth="1"/>
    <col min="10246" max="10246" width="91.7109375" style="1" customWidth="1"/>
    <col min="10247" max="10247" width="86.7109375" style="1" bestFit="1" customWidth="1"/>
    <col min="10248" max="10248" width="36.28515625" style="1" customWidth="1"/>
    <col min="10249" max="10249" width="49.85546875" style="1" customWidth="1"/>
    <col min="10250" max="10250" width="39.7109375" style="1" customWidth="1"/>
    <col min="10251" max="10251" width="37.85546875" style="1" customWidth="1"/>
    <col min="10252" max="10252" width="44.140625" style="1" customWidth="1"/>
    <col min="10253" max="10253" width="46.85546875" style="1" customWidth="1"/>
    <col min="10254" max="10254" width="40.7109375" style="1" customWidth="1"/>
    <col min="10255" max="10255" width="38.42578125" style="1" customWidth="1"/>
    <col min="10256" max="10256" width="26.5703125" style="1" customWidth="1"/>
    <col min="10257" max="10257" width="40.85546875" style="1" bestFit="1" customWidth="1"/>
    <col min="10258" max="10258" width="41.140625" style="1" customWidth="1"/>
    <col min="10259" max="10259" width="30.140625" style="1" customWidth="1"/>
    <col min="10260" max="10260" width="11.42578125" style="1"/>
    <col min="10261" max="10261" width="19.140625" style="1" bestFit="1" customWidth="1"/>
    <col min="10262" max="10498" width="11.42578125" style="1"/>
    <col min="10499" max="10499" width="11.7109375" style="1" customWidth="1"/>
    <col min="10500" max="10500" width="35.140625" style="1" customWidth="1"/>
    <col min="10501" max="10501" width="54.28515625" style="1" customWidth="1"/>
    <col min="10502" max="10502" width="91.7109375" style="1" customWidth="1"/>
    <col min="10503" max="10503" width="86.7109375" style="1" bestFit="1" customWidth="1"/>
    <col min="10504" max="10504" width="36.28515625" style="1" customWidth="1"/>
    <col min="10505" max="10505" width="49.85546875" style="1" customWidth="1"/>
    <col min="10506" max="10506" width="39.7109375" style="1" customWidth="1"/>
    <col min="10507" max="10507" width="37.85546875" style="1" customWidth="1"/>
    <col min="10508" max="10508" width="44.140625" style="1" customWidth="1"/>
    <col min="10509" max="10509" width="46.85546875" style="1" customWidth="1"/>
    <col min="10510" max="10510" width="40.7109375" style="1" customWidth="1"/>
    <col min="10511" max="10511" width="38.42578125" style="1" customWidth="1"/>
    <col min="10512" max="10512" width="26.5703125" style="1" customWidth="1"/>
    <col min="10513" max="10513" width="40.85546875" style="1" bestFit="1" customWidth="1"/>
    <col min="10514" max="10514" width="41.140625" style="1" customWidth="1"/>
    <col min="10515" max="10515" width="30.140625" style="1" customWidth="1"/>
    <col min="10516" max="10516" width="11.42578125" style="1"/>
    <col min="10517" max="10517" width="19.140625" style="1" bestFit="1" customWidth="1"/>
    <col min="10518" max="10754" width="11.42578125" style="1"/>
    <col min="10755" max="10755" width="11.7109375" style="1" customWidth="1"/>
    <col min="10756" max="10756" width="35.140625" style="1" customWidth="1"/>
    <col min="10757" max="10757" width="54.28515625" style="1" customWidth="1"/>
    <col min="10758" max="10758" width="91.7109375" style="1" customWidth="1"/>
    <col min="10759" max="10759" width="86.7109375" style="1" bestFit="1" customWidth="1"/>
    <col min="10760" max="10760" width="36.28515625" style="1" customWidth="1"/>
    <col min="10761" max="10761" width="49.85546875" style="1" customWidth="1"/>
    <col min="10762" max="10762" width="39.7109375" style="1" customWidth="1"/>
    <col min="10763" max="10763" width="37.85546875" style="1" customWidth="1"/>
    <col min="10764" max="10764" width="44.140625" style="1" customWidth="1"/>
    <col min="10765" max="10765" width="46.85546875" style="1" customWidth="1"/>
    <col min="10766" max="10766" width="40.7109375" style="1" customWidth="1"/>
    <col min="10767" max="10767" width="38.42578125" style="1" customWidth="1"/>
    <col min="10768" max="10768" width="26.5703125" style="1" customWidth="1"/>
    <col min="10769" max="10769" width="40.85546875" style="1" bestFit="1" customWidth="1"/>
    <col min="10770" max="10770" width="41.140625" style="1" customWidth="1"/>
    <col min="10771" max="10771" width="30.140625" style="1" customWidth="1"/>
    <col min="10772" max="10772" width="11.42578125" style="1"/>
    <col min="10773" max="10773" width="19.140625" style="1" bestFit="1" customWidth="1"/>
    <col min="10774" max="11010" width="11.42578125" style="1"/>
    <col min="11011" max="11011" width="11.7109375" style="1" customWidth="1"/>
    <col min="11012" max="11012" width="35.140625" style="1" customWidth="1"/>
    <col min="11013" max="11013" width="54.28515625" style="1" customWidth="1"/>
    <col min="11014" max="11014" width="91.7109375" style="1" customWidth="1"/>
    <col min="11015" max="11015" width="86.7109375" style="1" bestFit="1" customWidth="1"/>
    <col min="11016" max="11016" width="36.28515625" style="1" customWidth="1"/>
    <col min="11017" max="11017" width="49.85546875" style="1" customWidth="1"/>
    <col min="11018" max="11018" width="39.7109375" style="1" customWidth="1"/>
    <col min="11019" max="11019" width="37.85546875" style="1" customWidth="1"/>
    <col min="11020" max="11020" width="44.140625" style="1" customWidth="1"/>
    <col min="11021" max="11021" width="46.85546875" style="1" customWidth="1"/>
    <col min="11022" max="11022" width="40.7109375" style="1" customWidth="1"/>
    <col min="11023" max="11023" width="38.42578125" style="1" customWidth="1"/>
    <col min="11024" max="11024" width="26.5703125" style="1" customWidth="1"/>
    <col min="11025" max="11025" width="40.85546875" style="1" bestFit="1" customWidth="1"/>
    <col min="11026" max="11026" width="41.140625" style="1" customWidth="1"/>
    <col min="11027" max="11027" width="30.140625" style="1" customWidth="1"/>
    <col min="11028" max="11028" width="11.42578125" style="1"/>
    <col min="11029" max="11029" width="19.140625" style="1" bestFit="1" customWidth="1"/>
    <col min="11030" max="11266" width="11.42578125" style="1"/>
    <col min="11267" max="11267" width="11.7109375" style="1" customWidth="1"/>
    <col min="11268" max="11268" width="35.140625" style="1" customWidth="1"/>
    <col min="11269" max="11269" width="54.28515625" style="1" customWidth="1"/>
    <col min="11270" max="11270" width="91.7109375" style="1" customWidth="1"/>
    <col min="11271" max="11271" width="86.7109375" style="1" bestFit="1" customWidth="1"/>
    <col min="11272" max="11272" width="36.28515625" style="1" customWidth="1"/>
    <col min="11273" max="11273" width="49.85546875" style="1" customWidth="1"/>
    <col min="11274" max="11274" width="39.7109375" style="1" customWidth="1"/>
    <col min="11275" max="11275" width="37.85546875" style="1" customWidth="1"/>
    <col min="11276" max="11276" width="44.140625" style="1" customWidth="1"/>
    <col min="11277" max="11277" width="46.85546875" style="1" customWidth="1"/>
    <col min="11278" max="11278" width="40.7109375" style="1" customWidth="1"/>
    <col min="11279" max="11279" width="38.42578125" style="1" customWidth="1"/>
    <col min="11280" max="11280" width="26.5703125" style="1" customWidth="1"/>
    <col min="11281" max="11281" width="40.85546875" style="1" bestFit="1" customWidth="1"/>
    <col min="11282" max="11282" width="41.140625" style="1" customWidth="1"/>
    <col min="11283" max="11283" width="30.140625" style="1" customWidth="1"/>
    <col min="11284" max="11284" width="11.42578125" style="1"/>
    <col min="11285" max="11285" width="19.140625" style="1" bestFit="1" customWidth="1"/>
    <col min="11286" max="11522" width="11.42578125" style="1"/>
    <col min="11523" max="11523" width="11.7109375" style="1" customWidth="1"/>
    <col min="11524" max="11524" width="35.140625" style="1" customWidth="1"/>
    <col min="11525" max="11525" width="54.28515625" style="1" customWidth="1"/>
    <col min="11526" max="11526" width="91.7109375" style="1" customWidth="1"/>
    <col min="11527" max="11527" width="86.7109375" style="1" bestFit="1" customWidth="1"/>
    <col min="11528" max="11528" width="36.28515625" style="1" customWidth="1"/>
    <col min="11529" max="11529" width="49.85546875" style="1" customWidth="1"/>
    <col min="11530" max="11530" width="39.7109375" style="1" customWidth="1"/>
    <col min="11531" max="11531" width="37.85546875" style="1" customWidth="1"/>
    <col min="11532" max="11532" width="44.140625" style="1" customWidth="1"/>
    <col min="11533" max="11533" width="46.85546875" style="1" customWidth="1"/>
    <col min="11534" max="11534" width="40.7109375" style="1" customWidth="1"/>
    <col min="11535" max="11535" width="38.42578125" style="1" customWidth="1"/>
    <col min="11536" max="11536" width="26.5703125" style="1" customWidth="1"/>
    <col min="11537" max="11537" width="40.85546875" style="1" bestFit="1" customWidth="1"/>
    <col min="11538" max="11538" width="41.140625" style="1" customWidth="1"/>
    <col min="11539" max="11539" width="30.140625" style="1" customWidth="1"/>
    <col min="11540" max="11540" width="11.42578125" style="1"/>
    <col min="11541" max="11541" width="19.140625" style="1" bestFit="1" customWidth="1"/>
    <col min="11542" max="11778" width="11.42578125" style="1"/>
    <col min="11779" max="11779" width="11.7109375" style="1" customWidth="1"/>
    <col min="11780" max="11780" width="35.140625" style="1" customWidth="1"/>
    <col min="11781" max="11781" width="54.28515625" style="1" customWidth="1"/>
    <col min="11782" max="11782" width="91.7109375" style="1" customWidth="1"/>
    <col min="11783" max="11783" width="86.7109375" style="1" bestFit="1" customWidth="1"/>
    <col min="11784" max="11784" width="36.28515625" style="1" customWidth="1"/>
    <col min="11785" max="11785" width="49.85546875" style="1" customWidth="1"/>
    <col min="11786" max="11786" width="39.7109375" style="1" customWidth="1"/>
    <col min="11787" max="11787" width="37.85546875" style="1" customWidth="1"/>
    <col min="11788" max="11788" width="44.140625" style="1" customWidth="1"/>
    <col min="11789" max="11789" width="46.85546875" style="1" customWidth="1"/>
    <col min="11790" max="11790" width="40.7109375" style="1" customWidth="1"/>
    <col min="11791" max="11791" width="38.42578125" style="1" customWidth="1"/>
    <col min="11792" max="11792" width="26.5703125" style="1" customWidth="1"/>
    <col min="11793" max="11793" width="40.85546875" style="1" bestFit="1" customWidth="1"/>
    <col min="11794" max="11794" width="41.140625" style="1" customWidth="1"/>
    <col min="11795" max="11795" width="30.140625" style="1" customWidth="1"/>
    <col min="11796" max="11796" width="11.42578125" style="1"/>
    <col min="11797" max="11797" width="19.140625" style="1" bestFit="1" customWidth="1"/>
    <col min="11798" max="12034" width="11.42578125" style="1"/>
    <col min="12035" max="12035" width="11.7109375" style="1" customWidth="1"/>
    <col min="12036" max="12036" width="35.140625" style="1" customWidth="1"/>
    <col min="12037" max="12037" width="54.28515625" style="1" customWidth="1"/>
    <col min="12038" max="12038" width="91.7109375" style="1" customWidth="1"/>
    <col min="12039" max="12039" width="86.7109375" style="1" bestFit="1" customWidth="1"/>
    <col min="12040" max="12040" width="36.28515625" style="1" customWidth="1"/>
    <col min="12041" max="12041" width="49.85546875" style="1" customWidth="1"/>
    <col min="12042" max="12042" width="39.7109375" style="1" customWidth="1"/>
    <col min="12043" max="12043" width="37.85546875" style="1" customWidth="1"/>
    <col min="12044" max="12044" width="44.140625" style="1" customWidth="1"/>
    <col min="12045" max="12045" width="46.85546875" style="1" customWidth="1"/>
    <col min="12046" max="12046" width="40.7109375" style="1" customWidth="1"/>
    <col min="12047" max="12047" width="38.42578125" style="1" customWidth="1"/>
    <col min="12048" max="12048" width="26.5703125" style="1" customWidth="1"/>
    <col min="12049" max="12049" width="40.85546875" style="1" bestFit="1" customWidth="1"/>
    <col min="12050" max="12050" width="41.140625" style="1" customWidth="1"/>
    <col min="12051" max="12051" width="30.140625" style="1" customWidth="1"/>
    <col min="12052" max="12052" width="11.42578125" style="1"/>
    <col min="12053" max="12053" width="19.140625" style="1" bestFit="1" customWidth="1"/>
    <col min="12054" max="12290" width="11.42578125" style="1"/>
    <col min="12291" max="12291" width="11.7109375" style="1" customWidth="1"/>
    <col min="12292" max="12292" width="35.140625" style="1" customWidth="1"/>
    <col min="12293" max="12293" width="54.28515625" style="1" customWidth="1"/>
    <col min="12294" max="12294" width="91.7109375" style="1" customWidth="1"/>
    <col min="12295" max="12295" width="86.7109375" style="1" bestFit="1" customWidth="1"/>
    <col min="12296" max="12296" width="36.28515625" style="1" customWidth="1"/>
    <col min="12297" max="12297" width="49.85546875" style="1" customWidth="1"/>
    <col min="12298" max="12298" width="39.7109375" style="1" customWidth="1"/>
    <col min="12299" max="12299" width="37.85546875" style="1" customWidth="1"/>
    <col min="12300" max="12300" width="44.140625" style="1" customWidth="1"/>
    <col min="12301" max="12301" width="46.85546875" style="1" customWidth="1"/>
    <col min="12302" max="12302" width="40.7109375" style="1" customWidth="1"/>
    <col min="12303" max="12303" width="38.42578125" style="1" customWidth="1"/>
    <col min="12304" max="12304" width="26.5703125" style="1" customWidth="1"/>
    <col min="12305" max="12305" width="40.85546875" style="1" bestFit="1" customWidth="1"/>
    <col min="12306" max="12306" width="41.140625" style="1" customWidth="1"/>
    <col min="12307" max="12307" width="30.140625" style="1" customWidth="1"/>
    <col min="12308" max="12308" width="11.42578125" style="1"/>
    <col min="12309" max="12309" width="19.140625" style="1" bestFit="1" customWidth="1"/>
    <col min="12310" max="12546" width="11.42578125" style="1"/>
    <col min="12547" max="12547" width="11.7109375" style="1" customWidth="1"/>
    <col min="12548" max="12548" width="35.140625" style="1" customWidth="1"/>
    <col min="12549" max="12549" width="54.28515625" style="1" customWidth="1"/>
    <col min="12550" max="12550" width="91.7109375" style="1" customWidth="1"/>
    <col min="12551" max="12551" width="86.7109375" style="1" bestFit="1" customWidth="1"/>
    <col min="12552" max="12552" width="36.28515625" style="1" customWidth="1"/>
    <col min="12553" max="12553" width="49.85546875" style="1" customWidth="1"/>
    <col min="12554" max="12554" width="39.7109375" style="1" customWidth="1"/>
    <col min="12555" max="12555" width="37.85546875" style="1" customWidth="1"/>
    <col min="12556" max="12556" width="44.140625" style="1" customWidth="1"/>
    <col min="12557" max="12557" width="46.85546875" style="1" customWidth="1"/>
    <col min="12558" max="12558" width="40.7109375" style="1" customWidth="1"/>
    <col min="12559" max="12559" width="38.42578125" style="1" customWidth="1"/>
    <col min="12560" max="12560" width="26.5703125" style="1" customWidth="1"/>
    <col min="12561" max="12561" width="40.85546875" style="1" bestFit="1" customWidth="1"/>
    <col min="12562" max="12562" width="41.140625" style="1" customWidth="1"/>
    <col min="12563" max="12563" width="30.140625" style="1" customWidth="1"/>
    <col min="12564" max="12564" width="11.42578125" style="1"/>
    <col min="12565" max="12565" width="19.140625" style="1" bestFit="1" customWidth="1"/>
    <col min="12566" max="12802" width="11.42578125" style="1"/>
    <col min="12803" max="12803" width="11.7109375" style="1" customWidth="1"/>
    <col min="12804" max="12804" width="35.140625" style="1" customWidth="1"/>
    <col min="12805" max="12805" width="54.28515625" style="1" customWidth="1"/>
    <col min="12806" max="12806" width="91.7109375" style="1" customWidth="1"/>
    <col min="12807" max="12807" width="86.7109375" style="1" bestFit="1" customWidth="1"/>
    <col min="12808" max="12808" width="36.28515625" style="1" customWidth="1"/>
    <col min="12809" max="12809" width="49.85546875" style="1" customWidth="1"/>
    <col min="12810" max="12810" width="39.7109375" style="1" customWidth="1"/>
    <col min="12811" max="12811" width="37.85546875" style="1" customWidth="1"/>
    <col min="12812" max="12812" width="44.140625" style="1" customWidth="1"/>
    <col min="12813" max="12813" width="46.85546875" style="1" customWidth="1"/>
    <col min="12814" max="12814" width="40.7109375" style="1" customWidth="1"/>
    <col min="12815" max="12815" width="38.42578125" style="1" customWidth="1"/>
    <col min="12816" max="12816" width="26.5703125" style="1" customWidth="1"/>
    <col min="12817" max="12817" width="40.85546875" style="1" bestFit="1" customWidth="1"/>
    <col min="12818" max="12818" width="41.140625" style="1" customWidth="1"/>
    <col min="12819" max="12819" width="30.140625" style="1" customWidth="1"/>
    <col min="12820" max="12820" width="11.42578125" style="1"/>
    <col min="12821" max="12821" width="19.140625" style="1" bestFit="1" customWidth="1"/>
    <col min="12822" max="13058" width="11.42578125" style="1"/>
    <col min="13059" max="13059" width="11.7109375" style="1" customWidth="1"/>
    <col min="13060" max="13060" width="35.140625" style="1" customWidth="1"/>
    <col min="13061" max="13061" width="54.28515625" style="1" customWidth="1"/>
    <col min="13062" max="13062" width="91.7109375" style="1" customWidth="1"/>
    <col min="13063" max="13063" width="86.7109375" style="1" bestFit="1" customWidth="1"/>
    <col min="13064" max="13064" width="36.28515625" style="1" customWidth="1"/>
    <col min="13065" max="13065" width="49.85546875" style="1" customWidth="1"/>
    <col min="13066" max="13066" width="39.7109375" style="1" customWidth="1"/>
    <col min="13067" max="13067" width="37.85546875" style="1" customWidth="1"/>
    <col min="13068" max="13068" width="44.140625" style="1" customWidth="1"/>
    <col min="13069" max="13069" width="46.85546875" style="1" customWidth="1"/>
    <col min="13070" max="13070" width="40.7109375" style="1" customWidth="1"/>
    <col min="13071" max="13071" width="38.42578125" style="1" customWidth="1"/>
    <col min="13072" max="13072" width="26.5703125" style="1" customWidth="1"/>
    <col min="13073" max="13073" width="40.85546875" style="1" bestFit="1" customWidth="1"/>
    <col min="13074" max="13074" width="41.140625" style="1" customWidth="1"/>
    <col min="13075" max="13075" width="30.140625" style="1" customWidth="1"/>
    <col min="13076" max="13076" width="11.42578125" style="1"/>
    <col min="13077" max="13077" width="19.140625" style="1" bestFit="1" customWidth="1"/>
    <col min="13078" max="13314" width="11.42578125" style="1"/>
    <col min="13315" max="13315" width="11.7109375" style="1" customWidth="1"/>
    <col min="13316" max="13316" width="35.140625" style="1" customWidth="1"/>
    <col min="13317" max="13317" width="54.28515625" style="1" customWidth="1"/>
    <col min="13318" max="13318" width="91.7109375" style="1" customWidth="1"/>
    <col min="13319" max="13319" width="86.7109375" style="1" bestFit="1" customWidth="1"/>
    <col min="13320" max="13320" width="36.28515625" style="1" customWidth="1"/>
    <col min="13321" max="13321" width="49.85546875" style="1" customWidth="1"/>
    <col min="13322" max="13322" width="39.7109375" style="1" customWidth="1"/>
    <col min="13323" max="13323" width="37.85546875" style="1" customWidth="1"/>
    <col min="13324" max="13324" width="44.140625" style="1" customWidth="1"/>
    <col min="13325" max="13325" width="46.85546875" style="1" customWidth="1"/>
    <col min="13326" max="13326" width="40.7109375" style="1" customWidth="1"/>
    <col min="13327" max="13327" width="38.42578125" style="1" customWidth="1"/>
    <col min="13328" max="13328" width="26.5703125" style="1" customWidth="1"/>
    <col min="13329" max="13329" width="40.85546875" style="1" bestFit="1" customWidth="1"/>
    <col min="13330" max="13330" width="41.140625" style="1" customWidth="1"/>
    <col min="13331" max="13331" width="30.140625" style="1" customWidth="1"/>
    <col min="13332" max="13332" width="11.42578125" style="1"/>
    <col min="13333" max="13333" width="19.140625" style="1" bestFit="1" customWidth="1"/>
    <col min="13334" max="13570" width="11.42578125" style="1"/>
    <col min="13571" max="13571" width="11.7109375" style="1" customWidth="1"/>
    <col min="13572" max="13572" width="35.140625" style="1" customWidth="1"/>
    <col min="13573" max="13573" width="54.28515625" style="1" customWidth="1"/>
    <col min="13574" max="13574" width="91.7109375" style="1" customWidth="1"/>
    <col min="13575" max="13575" width="86.7109375" style="1" bestFit="1" customWidth="1"/>
    <col min="13576" max="13576" width="36.28515625" style="1" customWidth="1"/>
    <col min="13577" max="13577" width="49.85546875" style="1" customWidth="1"/>
    <col min="13578" max="13578" width="39.7109375" style="1" customWidth="1"/>
    <col min="13579" max="13579" width="37.85546875" style="1" customWidth="1"/>
    <col min="13580" max="13580" width="44.140625" style="1" customWidth="1"/>
    <col min="13581" max="13581" width="46.85546875" style="1" customWidth="1"/>
    <col min="13582" max="13582" width="40.7109375" style="1" customWidth="1"/>
    <col min="13583" max="13583" width="38.42578125" style="1" customWidth="1"/>
    <col min="13584" max="13584" width="26.5703125" style="1" customWidth="1"/>
    <col min="13585" max="13585" width="40.85546875" style="1" bestFit="1" customWidth="1"/>
    <col min="13586" max="13586" width="41.140625" style="1" customWidth="1"/>
    <col min="13587" max="13587" width="30.140625" style="1" customWidth="1"/>
    <col min="13588" max="13588" width="11.42578125" style="1"/>
    <col min="13589" max="13589" width="19.140625" style="1" bestFit="1" customWidth="1"/>
    <col min="13590" max="13826" width="11.42578125" style="1"/>
    <col min="13827" max="13827" width="11.7109375" style="1" customWidth="1"/>
    <col min="13828" max="13828" width="35.140625" style="1" customWidth="1"/>
    <col min="13829" max="13829" width="54.28515625" style="1" customWidth="1"/>
    <col min="13830" max="13830" width="91.7109375" style="1" customWidth="1"/>
    <col min="13831" max="13831" width="86.7109375" style="1" bestFit="1" customWidth="1"/>
    <col min="13832" max="13832" width="36.28515625" style="1" customWidth="1"/>
    <col min="13833" max="13833" width="49.85546875" style="1" customWidth="1"/>
    <col min="13834" max="13834" width="39.7109375" style="1" customWidth="1"/>
    <col min="13835" max="13835" width="37.85546875" style="1" customWidth="1"/>
    <col min="13836" max="13836" width="44.140625" style="1" customWidth="1"/>
    <col min="13837" max="13837" width="46.85546875" style="1" customWidth="1"/>
    <col min="13838" max="13838" width="40.7109375" style="1" customWidth="1"/>
    <col min="13839" max="13839" width="38.42578125" style="1" customWidth="1"/>
    <col min="13840" max="13840" width="26.5703125" style="1" customWidth="1"/>
    <col min="13841" max="13841" width="40.85546875" style="1" bestFit="1" customWidth="1"/>
    <col min="13842" max="13842" width="41.140625" style="1" customWidth="1"/>
    <col min="13843" max="13843" width="30.140625" style="1" customWidth="1"/>
    <col min="13844" max="13844" width="11.42578125" style="1"/>
    <col min="13845" max="13845" width="19.140625" style="1" bestFit="1" customWidth="1"/>
    <col min="13846" max="14082" width="11.42578125" style="1"/>
    <col min="14083" max="14083" width="11.7109375" style="1" customWidth="1"/>
    <col min="14084" max="14084" width="35.140625" style="1" customWidth="1"/>
    <col min="14085" max="14085" width="54.28515625" style="1" customWidth="1"/>
    <col min="14086" max="14086" width="91.7109375" style="1" customWidth="1"/>
    <col min="14087" max="14087" width="86.7109375" style="1" bestFit="1" customWidth="1"/>
    <col min="14088" max="14088" width="36.28515625" style="1" customWidth="1"/>
    <col min="14089" max="14089" width="49.85546875" style="1" customWidth="1"/>
    <col min="14090" max="14090" width="39.7109375" style="1" customWidth="1"/>
    <col min="14091" max="14091" width="37.85546875" style="1" customWidth="1"/>
    <col min="14092" max="14092" width="44.140625" style="1" customWidth="1"/>
    <col min="14093" max="14093" width="46.85546875" style="1" customWidth="1"/>
    <col min="14094" max="14094" width="40.7109375" style="1" customWidth="1"/>
    <col min="14095" max="14095" width="38.42578125" style="1" customWidth="1"/>
    <col min="14096" max="14096" width="26.5703125" style="1" customWidth="1"/>
    <col min="14097" max="14097" width="40.85546875" style="1" bestFit="1" customWidth="1"/>
    <col min="14098" max="14098" width="41.140625" style="1" customWidth="1"/>
    <col min="14099" max="14099" width="30.140625" style="1" customWidth="1"/>
    <col min="14100" max="14100" width="11.42578125" style="1"/>
    <col min="14101" max="14101" width="19.140625" style="1" bestFit="1" customWidth="1"/>
    <col min="14102" max="14338" width="11.42578125" style="1"/>
    <col min="14339" max="14339" width="11.7109375" style="1" customWidth="1"/>
    <col min="14340" max="14340" width="35.140625" style="1" customWidth="1"/>
    <col min="14341" max="14341" width="54.28515625" style="1" customWidth="1"/>
    <col min="14342" max="14342" width="91.7109375" style="1" customWidth="1"/>
    <col min="14343" max="14343" width="86.7109375" style="1" bestFit="1" customWidth="1"/>
    <col min="14344" max="14344" width="36.28515625" style="1" customWidth="1"/>
    <col min="14345" max="14345" width="49.85546875" style="1" customWidth="1"/>
    <col min="14346" max="14346" width="39.7109375" style="1" customWidth="1"/>
    <col min="14347" max="14347" width="37.85546875" style="1" customWidth="1"/>
    <col min="14348" max="14348" width="44.140625" style="1" customWidth="1"/>
    <col min="14349" max="14349" width="46.85546875" style="1" customWidth="1"/>
    <col min="14350" max="14350" width="40.7109375" style="1" customWidth="1"/>
    <col min="14351" max="14351" width="38.42578125" style="1" customWidth="1"/>
    <col min="14352" max="14352" width="26.5703125" style="1" customWidth="1"/>
    <col min="14353" max="14353" width="40.85546875" style="1" bestFit="1" customWidth="1"/>
    <col min="14354" max="14354" width="41.140625" style="1" customWidth="1"/>
    <col min="14355" max="14355" width="30.140625" style="1" customWidth="1"/>
    <col min="14356" max="14356" width="11.42578125" style="1"/>
    <col min="14357" max="14357" width="19.140625" style="1" bestFit="1" customWidth="1"/>
    <col min="14358" max="14594" width="11.42578125" style="1"/>
    <col min="14595" max="14595" width="11.7109375" style="1" customWidth="1"/>
    <col min="14596" max="14596" width="35.140625" style="1" customWidth="1"/>
    <col min="14597" max="14597" width="54.28515625" style="1" customWidth="1"/>
    <col min="14598" max="14598" width="91.7109375" style="1" customWidth="1"/>
    <col min="14599" max="14599" width="86.7109375" style="1" bestFit="1" customWidth="1"/>
    <col min="14600" max="14600" width="36.28515625" style="1" customWidth="1"/>
    <col min="14601" max="14601" width="49.85546875" style="1" customWidth="1"/>
    <col min="14602" max="14602" width="39.7109375" style="1" customWidth="1"/>
    <col min="14603" max="14603" width="37.85546875" style="1" customWidth="1"/>
    <col min="14604" max="14604" width="44.140625" style="1" customWidth="1"/>
    <col min="14605" max="14605" width="46.85546875" style="1" customWidth="1"/>
    <col min="14606" max="14606" width="40.7109375" style="1" customWidth="1"/>
    <col min="14607" max="14607" width="38.42578125" style="1" customWidth="1"/>
    <col min="14608" max="14608" width="26.5703125" style="1" customWidth="1"/>
    <col min="14609" max="14609" width="40.85546875" style="1" bestFit="1" customWidth="1"/>
    <col min="14610" max="14610" width="41.140625" style="1" customWidth="1"/>
    <col min="14611" max="14611" width="30.140625" style="1" customWidth="1"/>
    <col min="14612" max="14612" width="11.42578125" style="1"/>
    <col min="14613" max="14613" width="19.140625" style="1" bestFit="1" customWidth="1"/>
    <col min="14614" max="14850" width="11.42578125" style="1"/>
    <col min="14851" max="14851" width="11.7109375" style="1" customWidth="1"/>
    <col min="14852" max="14852" width="35.140625" style="1" customWidth="1"/>
    <col min="14853" max="14853" width="54.28515625" style="1" customWidth="1"/>
    <col min="14854" max="14854" width="91.7109375" style="1" customWidth="1"/>
    <col min="14855" max="14855" width="86.7109375" style="1" bestFit="1" customWidth="1"/>
    <col min="14856" max="14856" width="36.28515625" style="1" customWidth="1"/>
    <col min="14857" max="14857" width="49.85546875" style="1" customWidth="1"/>
    <col min="14858" max="14858" width="39.7109375" style="1" customWidth="1"/>
    <col min="14859" max="14859" width="37.85546875" style="1" customWidth="1"/>
    <col min="14860" max="14860" width="44.140625" style="1" customWidth="1"/>
    <col min="14861" max="14861" width="46.85546875" style="1" customWidth="1"/>
    <col min="14862" max="14862" width="40.7109375" style="1" customWidth="1"/>
    <col min="14863" max="14863" width="38.42578125" style="1" customWidth="1"/>
    <col min="14864" max="14864" width="26.5703125" style="1" customWidth="1"/>
    <col min="14865" max="14865" width="40.85546875" style="1" bestFit="1" customWidth="1"/>
    <col min="14866" max="14866" width="41.140625" style="1" customWidth="1"/>
    <col min="14867" max="14867" width="30.140625" style="1" customWidth="1"/>
    <col min="14868" max="14868" width="11.42578125" style="1"/>
    <col min="14869" max="14869" width="19.140625" style="1" bestFit="1" customWidth="1"/>
    <col min="14870" max="15106" width="11.42578125" style="1"/>
    <col min="15107" max="15107" width="11.7109375" style="1" customWidth="1"/>
    <col min="15108" max="15108" width="35.140625" style="1" customWidth="1"/>
    <col min="15109" max="15109" width="54.28515625" style="1" customWidth="1"/>
    <col min="15110" max="15110" width="91.7109375" style="1" customWidth="1"/>
    <col min="15111" max="15111" width="86.7109375" style="1" bestFit="1" customWidth="1"/>
    <col min="15112" max="15112" width="36.28515625" style="1" customWidth="1"/>
    <col min="15113" max="15113" width="49.85546875" style="1" customWidth="1"/>
    <col min="15114" max="15114" width="39.7109375" style="1" customWidth="1"/>
    <col min="15115" max="15115" width="37.85546875" style="1" customWidth="1"/>
    <col min="15116" max="15116" width="44.140625" style="1" customWidth="1"/>
    <col min="15117" max="15117" width="46.85546875" style="1" customWidth="1"/>
    <col min="15118" max="15118" width="40.7109375" style="1" customWidth="1"/>
    <col min="15119" max="15119" width="38.42578125" style="1" customWidth="1"/>
    <col min="15120" max="15120" width="26.5703125" style="1" customWidth="1"/>
    <col min="15121" max="15121" width="40.85546875" style="1" bestFit="1" customWidth="1"/>
    <col min="15122" max="15122" width="41.140625" style="1" customWidth="1"/>
    <col min="15123" max="15123" width="30.140625" style="1" customWidth="1"/>
    <col min="15124" max="15124" width="11.42578125" style="1"/>
    <col min="15125" max="15125" width="19.140625" style="1" bestFit="1" customWidth="1"/>
    <col min="15126" max="15362" width="11.42578125" style="1"/>
    <col min="15363" max="15363" width="11.7109375" style="1" customWidth="1"/>
    <col min="15364" max="15364" width="35.140625" style="1" customWidth="1"/>
    <col min="15365" max="15365" width="54.28515625" style="1" customWidth="1"/>
    <col min="15366" max="15366" width="91.7109375" style="1" customWidth="1"/>
    <col min="15367" max="15367" width="86.7109375" style="1" bestFit="1" customWidth="1"/>
    <col min="15368" max="15368" width="36.28515625" style="1" customWidth="1"/>
    <col min="15369" max="15369" width="49.85546875" style="1" customWidth="1"/>
    <col min="15370" max="15370" width="39.7109375" style="1" customWidth="1"/>
    <col min="15371" max="15371" width="37.85546875" style="1" customWidth="1"/>
    <col min="15372" max="15372" width="44.140625" style="1" customWidth="1"/>
    <col min="15373" max="15373" width="46.85546875" style="1" customWidth="1"/>
    <col min="15374" max="15374" width="40.7109375" style="1" customWidth="1"/>
    <col min="15375" max="15375" width="38.42578125" style="1" customWidth="1"/>
    <col min="15376" max="15376" width="26.5703125" style="1" customWidth="1"/>
    <col min="15377" max="15377" width="40.85546875" style="1" bestFit="1" customWidth="1"/>
    <col min="15378" max="15378" width="41.140625" style="1" customWidth="1"/>
    <col min="15379" max="15379" width="30.140625" style="1" customWidth="1"/>
    <col min="15380" max="15380" width="11.42578125" style="1"/>
    <col min="15381" max="15381" width="19.140625" style="1" bestFit="1" customWidth="1"/>
    <col min="15382" max="15618" width="11.42578125" style="1"/>
    <col min="15619" max="15619" width="11.7109375" style="1" customWidth="1"/>
    <col min="15620" max="15620" width="35.140625" style="1" customWidth="1"/>
    <col min="15621" max="15621" width="54.28515625" style="1" customWidth="1"/>
    <col min="15622" max="15622" width="91.7109375" style="1" customWidth="1"/>
    <col min="15623" max="15623" width="86.7109375" style="1" bestFit="1" customWidth="1"/>
    <col min="15624" max="15624" width="36.28515625" style="1" customWidth="1"/>
    <col min="15625" max="15625" width="49.85546875" style="1" customWidth="1"/>
    <col min="15626" max="15626" width="39.7109375" style="1" customWidth="1"/>
    <col min="15627" max="15627" width="37.85546875" style="1" customWidth="1"/>
    <col min="15628" max="15628" width="44.140625" style="1" customWidth="1"/>
    <col min="15629" max="15629" width="46.85546875" style="1" customWidth="1"/>
    <col min="15630" max="15630" width="40.7109375" style="1" customWidth="1"/>
    <col min="15631" max="15631" width="38.42578125" style="1" customWidth="1"/>
    <col min="15632" max="15632" width="26.5703125" style="1" customWidth="1"/>
    <col min="15633" max="15633" width="40.85546875" style="1" bestFit="1" customWidth="1"/>
    <col min="15634" max="15634" width="41.140625" style="1" customWidth="1"/>
    <col min="15635" max="15635" width="30.140625" style="1" customWidth="1"/>
    <col min="15636" max="15636" width="11.42578125" style="1"/>
    <col min="15637" max="15637" width="19.140625" style="1" bestFit="1" customWidth="1"/>
    <col min="15638" max="15874" width="11.42578125" style="1"/>
    <col min="15875" max="15875" width="11.7109375" style="1" customWidth="1"/>
    <col min="15876" max="15876" width="35.140625" style="1" customWidth="1"/>
    <col min="15877" max="15877" width="54.28515625" style="1" customWidth="1"/>
    <col min="15878" max="15878" width="91.7109375" style="1" customWidth="1"/>
    <col min="15879" max="15879" width="86.7109375" style="1" bestFit="1" customWidth="1"/>
    <col min="15880" max="15880" width="36.28515625" style="1" customWidth="1"/>
    <col min="15881" max="15881" width="49.85546875" style="1" customWidth="1"/>
    <col min="15882" max="15882" width="39.7109375" style="1" customWidth="1"/>
    <col min="15883" max="15883" width="37.85546875" style="1" customWidth="1"/>
    <col min="15884" max="15884" width="44.140625" style="1" customWidth="1"/>
    <col min="15885" max="15885" width="46.85546875" style="1" customWidth="1"/>
    <col min="15886" max="15886" width="40.7109375" style="1" customWidth="1"/>
    <col min="15887" max="15887" width="38.42578125" style="1" customWidth="1"/>
    <col min="15888" max="15888" width="26.5703125" style="1" customWidth="1"/>
    <col min="15889" max="15889" width="40.85546875" style="1" bestFit="1" customWidth="1"/>
    <col min="15890" max="15890" width="41.140625" style="1" customWidth="1"/>
    <col min="15891" max="15891" width="30.140625" style="1" customWidth="1"/>
    <col min="15892" max="15892" width="11.42578125" style="1"/>
    <col min="15893" max="15893" width="19.140625" style="1" bestFit="1" customWidth="1"/>
    <col min="15894" max="16130" width="11.42578125" style="1"/>
    <col min="16131" max="16131" width="11.7109375" style="1" customWidth="1"/>
    <col min="16132" max="16132" width="35.140625" style="1" customWidth="1"/>
    <col min="16133" max="16133" width="54.28515625" style="1" customWidth="1"/>
    <col min="16134" max="16134" width="91.7109375" style="1" customWidth="1"/>
    <col min="16135" max="16135" width="86.7109375" style="1" bestFit="1" customWidth="1"/>
    <col min="16136" max="16136" width="36.28515625" style="1" customWidth="1"/>
    <col min="16137" max="16137" width="49.85546875" style="1" customWidth="1"/>
    <col min="16138" max="16138" width="39.7109375" style="1" customWidth="1"/>
    <col min="16139" max="16139" width="37.85546875" style="1" customWidth="1"/>
    <col min="16140" max="16140" width="44.140625" style="1" customWidth="1"/>
    <col min="16141" max="16141" width="46.85546875" style="1" customWidth="1"/>
    <col min="16142" max="16142" width="40.7109375" style="1" customWidth="1"/>
    <col min="16143" max="16143" width="38.42578125" style="1" customWidth="1"/>
    <col min="16144" max="16144" width="26.5703125" style="1" customWidth="1"/>
    <col min="16145" max="16145" width="40.85546875" style="1" bestFit="1" customWidth="1"/>
    <col min="16146" max="16146" width="41.140625" style="1" customWidth="1"/>
    <col min="16147" max="16147" width="30.140625" style="1" customWidth="1"/>
    <col min="16148" max="16148" width="11.42578125" style="1"/>
    <col min="16149" max="16149" width="19.140625" style="1" bestFit="1" customWidth="1"/>
    <col min="16150" max="16384" width="11.42578125" style="1"/>
  </cols>
  <sheetData>
    <row r="1" spans="1:18" ht="37.5" customHeight="1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37.5" customHeight="1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37.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1:18" ht="38.450000000000003" customHeight="1" x14ac:dyDescent="0.4">
      <c r="C4" s="2"/>
      <c r="D4" s="2"/>
      <c r="E4" s="2"/>
      <c r="F4" s="2"/>
      <c r="G4" s="90" t="s">
        <v>0</v>
      </c>
      <c r="H4" s="90"/>
      <c r="I4" s="90"/>
      <c r="J4" s="2"/>
      <c r="K4" s="2"/>
      <c r="L4" s="2"/>
      <c r="M4" s="2"/>
      <c r="N4" s="2"/>
      <c r="O4" s="2"/>
      <c r="P4" s="2"/>
      <c r="Q4" s="2"/>
      <c r="R4" s="3"/>
    </row>
    <row r="5" spans="1:18" ht="37.9" customHeight="1" x14ac:dyDescent="0.4">
      <c r="D5" s="4"/>
      <c r="E5" s="4"/>
      <c r="F5" s="4"/>
      <c r="G5" s="91" t="s">
        <v>1</v>
      </c>
      <c r="H5" s="91"/>
      <c r="I5" s="91"/>
      <c r="J5" s="4"/>
      <c r="K5" s="4"/>
      <c r="L5" s="4"/>
      <c r="M5" s="4"/>
      <c r="N5" s="4"/>
      <c r="O5" s="4"/>
      <c r="P5" s="4"/>
      <c r="Q5" s="4"/>
      <c r="R5" s="3"/>
    </row>
    <row r="6" spans="1:18" ht="38.450000000000003" customHeight="1" x14ac:dyDescent="0.4">
      <c r="E6" s="6"/>
      <c r="F6" s="6"/>
      <c r="G6" s="90" t="s">
        <v>2</v>
      </c>
      <c r="H6" s="90"/>
      <c r="I6" s="90"/>
      <c r="J6" s="6"/>
      <c r="K6" s="6"/>
      <c r="L6" s="6"/>
      <c r="M6" s="6"/>
      <c r="N6" s="6"/>
      <c r="O6" s="6"/>
      <c r="P6" s="6"/>
      <c r="Q6" s="6"/>
      <c r="R6" s="3"/>
    </row>
    <row r="7" spans="1:18" ht="37.5" customHeight="1" x14ac:dyDescent="0.4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8"/>
      <c r="Q7" s="7"/>
      <c r="R7" s="3"/>
    </row>
    <row r="8" spans="1:18" ht="43.15" customHeight="1" x14ac:dyDescent="0.4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9"/>
      <c r="O8" s="10"/>
      <c r="P8" s="8"/>
      <c r="Q8" s="3"/>
      <c r="R8" s="3"/>
    </row>
    <row r="9" spans="1:18" ht="37.5" customHeight="1" x14ac:dyDescent="0.4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9"/>
      <c r="O9" s="10"/>
      <c r="P9" s="8"/>
      <c r="Q9" s="3"/>
      <c r="R9" s="3"/>
    </row>
    <row r="10" spans="1:18" ht="37.15" customHeight="1" thickBo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9"/>
      <c r="O10" s="10"/>
      <c r="P10" s="8"/>
      <c r="Q10" s="3"/>
      <c r="R10" s="3"/>
    </row>
    <row r="11" spans="1:18" ht="37.5" customHeight="1" thickBot="1" x14ac:dyDescent="0.4">
      <c r="C11" s="11"/>
      <c r="D11" s="12"/>
      <c r="E11" s="12"/>
      <c r="F11" s="12"/>
      <c r="G11" s="13" t="s">
        <v>3</v>
      </c>
      <c r="H11" s="92" t="s">
        <v>4</v>
      </c>
      <c r="I11" s="93"/>
      <c r="J11" s="92" t="s">
        <v>5</v>
      </c>
      <c r="K11" s="94"/>
      <c r="L11" s="94"/>
      <c r="M11" s="94"/>
      <c r="N11" s="94"/>
      <c r="O11" s="94"/>
      <c r="P11" s="93"/>
      <c r="Q11" s="12"/>
      <c r="R11" s="14"/>
    </row>
    <row r="12" spans="1:18" ht="126" customHeight="1" thickBot="1" x14ac:dyDescent="0.3">
      <c r="A12" s="15" t="s">
        <v>6</v>
      </c>
      <c r="B12" s="15" t="s">
        <v>7</v>
      </c>
      <c r="C12" s="15" t="s">
        <v>8</v>
      </c>
      <c r="D12" s="15" t="s">
        <v>9</v>
      </c>
      <c r="E12" s="16" t="s">
        <v>10</v>
      </c>
      <c r="F12" s="16" t="s">
        <v>11</v>
      </c>
      <c r="G12" s="16" t="s">
        <v>12</v>
      </c>
      <c r="H12" s="17" t="s">
        <v>13</v>
      </c>
      <c r="I12" s="16" t="s">
        <v>14</v>
      </c>
      <c r="J12" s="16" t="s">
        <v>15</v>
      </c>
      <c r="K12" s="18" t="s">
        <v>16</v>
      </c>
      <c r="L12" s="19" t="s">
        <v>17</v>
      </c>
      <c r="M12" s="17" t="s">
        <v>18</v>
      </c>
      <c r="N12" s="15" t="s">
        <v>19</v>
      </c>
      <c r="O12" s="15" t="s">
        <v>20</v>
      </c>
      <c r="P12" s="20" t="s">
        <v>5</v>
      </c>
      <c r="Q12" s="16" t="s">
        <v>21</v>
      </c>
      <c r="R12" s="21" t="s">
        <v>22</v>
      </c>
    </row>
    <row r="13" spans="1:18" ht="48.6" customHeight="1" thickBot="1" x14ac:dyDescent="0.3">
      <c r="B13" s="95" t="s">
        <v>23</v>
      </c>
      <c r="C13" s="96"/>
      <c r="D13" s="97"/>
      <c r="E13" s="22"/>
      <c r="F13" s="22"/>
      <c r="G13" s="22"/>
      <c r="H13" s="23"/>
      <c r="I13" s="22"/>
      <c r="J13" s="22"/>
      <c r="K13" s="22"/>
      <c r="L13" s="24"/>
      <c r="M13" s="23"/>
      <c r="N13" s="24"/>
      <c r="O13" s="24"/>
      <c r="P13" s="25"/>
      <c r="Q13" s="22"/>
      <c r="R13" s="26"/>
    </row>
    <row r="14" spans="1:18" ht="48" customHeight="1" thickBot="1" x14ac:dyDescent="0.45">
      <c r="A14" s="27">
        <v>1</v>
      </c>
      <c r="B14" s="28">
        <v>45659</v>
      </c>
      <c r="C14" s="29" t="s">
        <v>24</v>
      </c>
      <c r="D14" s="30" t="s">
        <v>25</v>
      </c>
      <c r="E14" s="30" t="s">
        <v>26</v>
      </c>
      <c r="F14" s="31" t="s">
        <v>27</v>
      </c>
      <c r="G14" s="32">
        <v>500000</v>
      </c>
      <c r="H14" s="33">
        <f>464460*2.87%</f>
        <v>13330.002</v>
      </c>
      <c r="I14" s="33">
        <f>232230*3.04%</f>
        <v>7059.7920000000004</v>
      </c>
      <c r="J14" s="33">
        <f t="shared" ref="J14:J18" si="0">G14-H14-I14</f>
        <v>479610.20600000001</v>
      </c>
      <c r="K14" s="33">
        <v>108485.42</v>
      </c>
      <c r="L14" s="33"/>
      <c r="M14" s="33"/>
      <c r="N14" s="33"/>
      <c r="O14" s="33"/>
      <c r="P14" s="33">
        <v>25</v>
      </c>
      <c r="Q14" s="33">
        <f t="shared" ref="Q14:Q18" si="1">H14+I14+K14+P14+M14+N14+O14</f>
        <v>128900.21400000001</v>
      </c>
      <c r="R14" s="33">
        <f t="shared" ref="R14:R18" si="2">G14-Q14</f>
        <v>371099.78599999996</v>
      </c>
    </row>
    <row r="15" spans="1:18" ht="48" customHeight="1" thickBot="1" x14ac:dyDescent="0.45">
      <c r="A15" s="27">
        <v>2</v>
      </c>
      <c r="B15" s="28">
        <v>45659</v>
      </c>
      <c r="C15" s="29" t="s">
        <v>28</v>
      </c>
      <c r="D15" s="30" t="s">
        <v>29</v>
      </c>
      <c r="E15" s="30" t="s">
        <v>30</v>
      </c>
      <c r="F15" s="31" t="s">
        <v>27</v>
      </c>
      <c r="G15" s="32">
        <v>150000</v>
      </c>
      <c r="H15" s="34">
        <f>G15*2.87%</f>
        <v>4305</v>
      </c>
      <c r="I15" s="34">
        <f t="shared" ref="I15:I18" si="3">G15*3.04%</f>
        <v>4560</v>
      </c>
      <c r="J15" s="34">
        <f t="shared" si="0"/>
        <v>141135</v>
      </c>
      <c r="K15" s="33">
        <f>22906.73-14597.57</f>
        <v>8309.16</v>
      </c>
      <c r="L15" s="34"/>
      <c r="M15" s="34">
        <f>1919.78*2</f>
        <v>3839.56</v>
      </c>
      <c r="N15" s="34"/>
      <c r="O15" s="34"/>
      <c r="P15" s="34">
        <v>25</v>
      </c>
      <c r="Q15" s="34">
        <f t="shared" si="1"/>
        <v>21038.720000000001</v>
      </c>
      <c r="R15" s="34">
        <f t="shared" si="2"/>
        <v>128961.28</v>
      </c>
    </row>
    <row r="16" spans="1:18" ht="48" customHeight="1" thickBot="1" x14ac:dyDescent="0.45">
      <c r="A16" s="27">
        <v>3</v>
      </c>
      <c r="B16" s="28">
        <v>44470</v>
      </c>
      <c r="C16" s="35" t="s">
        <v>28</v>
      </c>
      <c r="D16" s="30" t="s">
        <v>31</v>
      </c>
      <c r="E16" s="36" t="s">
        <v>32</v>
      </c>
      <c r="F16" s="31" t="s">
        <v>27</v>
      </c>
      <c r="G16" s="32">
        <v>110000</v>
      </c>
      <c r="H16" s="34">
        <f t="shared" ref="H16:H18" si="4">+G16*2.87%</f>
        <v>3157</v>
      </c>
      <c r="I16" s="34">
        <f t="shared" si="3"/>
        <v>3344</v>
      </c>
      <c r="J16" s="34">
        <f t="shared" si="0"/>
        <v>103499</v>
      </c>
      <c r="K16" s="33">
        <v>0</v>
      </c>
      <c r="L16" s="34"/>
      <c r="M16" s="34"/>
      <c r="N16" s="34"/>
      <c r="O16" s="34"/>
      <c r="P16" s="34">
        <v>25</v>
      </c>
      <c r="Q16" s="34">
        <f t="shared" si="1"/>
        <v>6526</v>
      </c>
      <c r="R16" s="34">
        <f t="shared" si="2"/>
        <v>103474</v>
      </c>
    </row>
    <row r="17" spans="1:18" ht="48" customHeight="1" thickBot="1" x14ac:dyDescent="0.45">
      <c r="A17" s="27">
        <v>4</v>
      </c>
      <c r="B17" s="28">
        <v>44621</v>
      </c>
      <c r="C17" s="35" t="s">
        <v>28</v>
      </c>
      <c r="D17" s="31" t="s">
        <v>33</v>
      </c>
      <c r="E17" s="36" t="s">
        <v>34</v>
      </c>
      <c r="F17" s="31" t="s">
        <v>27</v>
      </c>
      <c r="G17" s="32">
        <v>70000</v>
      </c>
      <c r="H17" s="34">
        <f t="shared" si="4"/>
        <v>2009</v>
      </c>
      <c r="I17" s="34">
        <f t="shared" si="3"/>
        <v>2128</v>
      </c>
      <c r="J17" s="34">
        <f t="shared" si="0"/>
        <v>65863</v>
      </c>
      <c r="K17" s="34">
        <v>5368.48</v>
      </c>
      <c r="L17" s="34"/>
      <c r="M17" s="34"/>
      <c r="N17" s="34"/>
      <c r="O17" s="34"/>
      <c r="P17" s="34">
        <v>25</v>
      </c>
      <c r="Q17" s="34">
        <f t="shared" si="1"/>
        <v>9530.48</v>
      </c>
      <c r="R17" s="34">
        <f t="shared" si="2"/>
        <v>60469.520000000004</v>
      </c>
    </row>
    <row r="18" spans="1:18" ht="48" customHeight="1" thickBot="1" x14ac:dyDescent="0.45">
      <c r="A18" s="27">
        <v>5</v>
      </c>
      <c r="B18" s="28">
        <v>45661</v>
      </c>
      <c r="C18" s="35" t="s">
        <v>24</v>
      </c>
      <c r="D18" s="31" t="s">
        <v>35</v>
      </c>
      <c r="E18" s="36" t="s">
        <v>36</v>
      </c>
      <c r="F18" s="31" t="s">
        <v>27</v>
      </c>
      <c r="G18" s="32">
        <v>200000</v>
      </c>
      <c r="H18" s="34">
        <f t="shared" si="4"/>
        <v>5740</v>
      </c>
      <c r="I18" s="34">
        <f t="shared" si="3"/>
        <v>6080</v>
      </c>
      <c r="J18" s="34">
        <f t="shared" si="0"/>
        <v>188180</v>
      </c>
      <c r="K18" s="34">
        <v>35627.94</v>
      </c>
      <c r="L18" s="34"/>
      <c r="M18" s="34"/>
      <c r="N18" s="34"/>
      <c r="O18" s="34"/>
      <c r="P18" s="34">
        <v>25</v>
      </c>
      <c r="Q18" s="34">
        <f t="shared" si="1"/>
        <v>47472.94</v>
      </c>
      <c r="R18" s="34">
        <f t="shared" si="2"/>
        <v>152527.06</v>
      </c>
    </row>
    <row r="19" spans="1:18" ht="51.75" customHeight="1" thickBot="1" x14ac:dyDescent="0.45">
      <c r="A19" s="27"/>
      <c r="B19" s="98" t="s">
        <v>37</v>
      </c>
      <c r="C19" s="99"/>
      <c r="D19" s="99"/>
      <c r="E19" s="100"/>
      <c r="F19" s="37"/>
      <c r="G19" s="38">
        <f>SUM(G14:G18)</f>
        <v>1030000</v>
      </c>
      <c r="H19" s="38">
        <f t="shared" ref="H19:R19" si="5">SUM(H14:H18)</f>
        <v>28541.002</v>
      </c>
      <c r="I19" s="38">
        <f t="shared" si="5"/>
        <v>23171.792000000001</v>
      </c>
      <c r="J19" s="38">
        <f t="shared" si="5"/>
        <v>978287.20600000001</v>
      </c>
      <c r="K19" s="38">
        <f>SUM(K14:K18)</f>
        <v>157791</v>
      </c>
      <c r="L19" s="38">
        <f t="shared" si="5"/>
        <v>0</v>
      </c>
      <c r="M19" s="38">
        <f t="shared" si="5"/>
        <v>3839.56</v>
      </c>
      <c r="N19" s="38">
        <f t="shared" si="5"/>
        <v>0</v>
      </c>
      <c r="O19" s="38">
        <f t="shared" si="5"/>
        <v>0</v>
      </c>
      <c r="P19" s="38">
        <f t="shared" si="5"/>
        <v>125</v>
      </c>
      <c r="Q19" s="38">
        <f t="shared" si="5"/>
        <v>213468.35400000002</v>
      </c>
      <c r="R19" s="38">
        <f t="shared" si="5"/>
        <v>816531.64599999995</v>
      </c>
    </row>
    <row r="20" spans="1:18" ht="36.75" customHeight="1" thickBot="1" x14ac:dyDescent="0.45">
      <c r="A20" s="39"/>
      <c r="B20" s="40"/>
      <c r="C20" s="41"/>
      <c r="D20" s="41"/>
      <c r="E20" s="42"/>
      <c r="F20" s="42"/>
      <c r="G20" s="43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5"/>
    </row>
    <row r="21" spans="1:18" ht="36.75" customHeight="1" thickBot="1" x14ac:dyDescent="0.45">
      <c r="A21" s="39"/>
      <c r="B21" s="40"/>
      <c r="C21" s="41"/>
      <c r="D21" s="41"/>
      <c r="E21" s="42"/>
      <c r="F21" s="42"/>
      <c r="G21" s="46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5"/>
    </row>
    <row r="22" spans="1:18" ht="48.6" customHeight="1" thickBot="1" x14ac:dyDescent="0.3">
      <c r="B22" s="95" t="s">
        <v>38</v>
      </c>
      <c r="C22" s="96"/>
      <c r="D22" s="97"/>
      <c r="E22" s="22"/>
      <c r="F22" s="22"/>
      <c r="G22" s="22"/>
      <c r="H22" s="23"/>
      <c r="I22" s="22"/>
      <c r="J22" s="22"/>
      <c r="K22" s="22"/>
      <c r="L22" s="24"/>
      <c r="M22" s="23"/>
      <c r="N22" s="23"/>
      <c r="O22" s="24"/>
      <c r="P22" s="25"/>
      <c r="Q22" s="22"/>
      <c r="R22" s="26"/>
    </row>
    <row r="23" spans="1:18" ht="48" customHeight="1" thickBot="1" x14ac:dyDescent="0.45">
      <c r="A23" s="27">
        <v>6</v>
      </c>
      <c r="B23" s="29">
        <v>44205</v>
      </c>
      <c r="C23" s="35" t="s">
        <v>24</v>
      </c>
      <c r="D23" s="31" t="s">
        <v>39</v>
      </c>
      <c r="E23" s="36" t="s">
        <v>40</v>
      </c>
      <c r="F23" s="31" t="s">
        <v>27</v>
      </c>
      <c r="G23" s="32">
        <v>125000</v>
      </c>
      <c r="H23" s="34">
        <f t="shared" ref="H23" si="6">+G23*2.87%</f>
        <v>3587.5</v>
      </c>
      <c r="I23" s="34">
        <f t="shared" ref="I23:I24" si="7">G23*3.04%</f>
        <v>3800</v>
      </c>
      <c r="J23" s="34">
        <f t="shared" ref="J23:J24" si="8">G23-H23-I23</f>
        <v>117612.5</v>
      </c>
      <c r="K23" s="34">
        <v>17985.990000000002</v>
      </c>
      <c r="L23" s="34"/>
      <c r="M23" s="34"/>
      <c r="N23" s="34"/>
      <c r="O23" s="34"/>
      <c r="P23" s="34">
        <v>25</v>
      </c>
      <c r="Q23" s="34">
        <f t="shared" ref="Q23:Q24" si="9">H23+I23+K23+P23+M23+N23+O23</f>
        <v>25398.49</v>
      </c>
      <c r="R23" s="34">
        <f t="shared" ref="R23" si="10">G23-Q23</f>
        <v>99601.51</v>
      </c>
    </row>
    <row r="24" spans="1:18" ht="48" customHeight="1" thickBot="1" x14ac:dyDescent="0.45">
      <c r="A24" s="27">
        <v>7</v>
      </c>
      <c r="B24" s="28">
        <v>45663</v>
      </c>
      <c r="C24" s="35" t="s">
        <v>28</v>
      </c>
      <c r="D24" s="31" t="s">
        <v>41</v>
      </c>
      <c r="E24" s="36" t="s">
        <v>42</v>
      </c>
      <c r="F24" s="31" t="s">
        <v>27</v>
      </c>
      <c r="G24" s="32">
        <v>125000</v>
      </c>
      <c r="H24" s="34">
        <f t="shared" ref="H24" si="11">G24*2.87%</f>
        <v>3587.5</v>
      </c>
      <c r="I24" s="34">
        <f t="shared" si="7"/>
        <v>3800</v>
      </c>
      <c r="J24" s="34">
        <f t="shared" si="8"/>
        <v>117612.5</v>
      </c>
      <c r="K24" s="34">
        <v>17506.05</v>
      </c>
      <c r="L24" s="34"/>
      <c r="M24" s="34">
        <v>1919.78</v>
      </c>
      <c r="N24" s="34"/>
      <c r="O24" s="34"/>
      <c r="P24" s="34">
        <f>25</f>
        <v>25</v>
      </c>
      <c r="Q24" s="34">
        <f t="shared" si="9"/>
        <v>26838.329999999998</v>
      </c>
      <c r="R24" s="34">
        <f>G24-Q24</f>
        <v>98161.67</v>
      </c>
    </row>
    <row r="25" spans="1:18" ht="58.5" customHeight="1" thickBot="1" x14ac:dyDescent="0.45">
      <c r="A25" s="27">
        <v>8</v>
      </c>
      <c r="B25" s="28">
        <v>45663</v>
      </c>
      <c r="C25" s="35" t="s">
        <v>28</v>
      </c>
      <c r="D25" s="47" t="s">
        <v>43</v>
      </c>
      <c r="E25" s="47" t="s">
        <v>44</v>
      </c>
      <c r="F25" s="47" t="s">
        <v>27</v>
      </c>
      <c r="G25" s="32">
        <v>125000</v>
      </c>
      <c r="H25" s="34">
        <f>+G25*2.87%</f>
        <v>3587.5</v>
      </c>
      <c r="I25" s="32">
        <f>+G25*3.04%</f>
        <v>3800</v>
      </c>
      <c r="J25" s="32">
        <f>G25-H25-I25</f>
        <v>117612.5</v>
      </c>
      <c r="K25" s="33">
        <v>17985.990000000002</v>
      </c>
      <c r="L25" s="33"/>
      <c r="M25" s="34"/>
      <c r="N25" s="34"/>
      <c r="O25" s="34"/>
      <c r="P25" s="34">
        <v>25</v>
      </c>
      <c r="Q25" s="34">
        <f>H25+I25+K25+P25+M25+N25+O25</f>
        <v>25398.49</v>
      </c>
      <c r="R25" s="34">
        <f>G25-Q25</f>
        <v>99601.51</v>
      </c>
    </row>
    <row r="26" spans="1:18" ht="60.75" customHeight="1" thickBot="1" x14ac:dyDescent="0.45">
      <c r="A26" s="27">
        <v>9</v>
      </c>
      <c r="B26" s="28">
        <v>45669</v>
      </c>
      <c r="C26" s="29" t="s">
        <v>24</v>
      </c>
      <c r="D26" s="30" t="s">
        <v>45</v>
      </c>
      <c r="E26" s="36" t="s">
        <v>46</v>
      </c>
      <c r="F26" s="47" t="s">
        <v>27</v>
      </c>
      <c r="G26" s="32">
        <v>200000</v>
      </c>
      <c r="H26" s="32">
        <f t="shared" ref="H26" si="12">G26*2.87%</f>
        <v>5740</v>
      </c>
      <c r="I26" s="32">
        <f t="shared" ref="I26" si="13">G26*3.04%</f>
        <v>6080</v>
      </c>
      <c r="J26" s="32">
        <f t="shared" ref="J26" si="14">G26-H26-I26</f>
        <v>188180</v>
      </c>
      <c r="K26" s="32">
        <v>35627.870000000003</v>
      </c>
      <c r="L26" s="48"/>
      <c r="M26" s="49"/>
      <c r="N26" s="32"/>
      <c r="O26" s="50"/>
      <c r="P26" s="32">
        <v>25</v>
      </c>
      <c r="Q26" s="51">
        <f>H26+I26+K26+M26+N26+O26+P26</f>
        <v>47472.87</v>
      </c>
      <c r="R26" s="32">
        <f>G26-Q26</f>
        <v>152527.13</v>
      </c>
    </row>
    <row r="27" spans="1:18" ht="51.75" customHeight="1" thickBot="1" x14ac:dyDescent="0.45">
      <c r="A27" s="27"/>
      <c r="B27" s="98" t="s">
        <v>37</v>
      </c>
      <c r="C27" s="99"/>
      <c r="D27" s="99"/>
      <c r="E27" s="100"/>
      <c r="F27" s="37"/>
      <c r="G27" s="38">
        <f t="shared" ref="G27:R27" si="15">SUM(G23:G26)</f>
        <v>575000</v>
      </c>
      <c r="H27" s="38">
        <f t="shared" si="15"/>
        <v>16502.5</v>
      </c>
      <c r="I27" s="38">
        <f t="shared" si="15"/>
        <v>17480</v>
      </c>
      <c r="J27" s="38">
        <f t="shared" si="15"/>
        <v>541017.5</v>
      </c>
      <c r="K27" s="38">
        <f t="shared" si="15"/>
        <v>89105.9</v>
      </c>
      <c r="L27" s="38">
        <f t="shared" si="15"/>
        <v>0</v>
      </c>
      <c r="M27" s="38">
        <f t="shared" si="15"/>
        <v>1919.78</v>
      </c>
      <c r="N27" s="38">
        <f t="shared" si="15"/>
        <v>0</v>
      </c>
      <c r="O27" s="38">
        <f t="shared" si="15"/>
        <v>0</v>
      </c>
      <c r="P27" s="38">
        <f t="shared" si="15"/>
        <v>100</v>
      </c>
      <c r="Q27" s="38">
        <f t="shared" si="15"/>
        <v>125108.18</v>
      </c>
      <c r="R27" s="38">
        <f t="shared" si="15"/>
        <v>449891.82</v>
      </c>
    </row>
    <row r="28" spans="1:18" ht="37.15" customHeight="1" thickBot="1" x14ac:dyDescent="0.45">
      <c r="A28" s="39"/>
      <c r="B28" s="40"/>
      <c r="C28" s="41"/>
      <c r="D28" s="41"/>
      <c r="E28" s="42"/>
      <c r="F28" s="42"/>
      <c r="G28" s="46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5"/>
    </row>
    <row r="29" spans="1:18" ht="37.15" customHeight="1" thickBot="1" x14ac:dyDescent="0.45">
      <c r="A29" s="39"/>
      <c r="B29" s="40"/>
      <c r="C29" s="41"/>
      <c r="D29" s="41"/>
      <c r="E29" s="42"/>
      <c r="F29" s="42"/>
      <c r="G29" s="46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5"/>
    </row>
    <row r="30" spans="1:18" ht="48.6" customHeight="1" thickBot="1" x14ac:dyDescent="0.45">
      <c r="A30" s="52"/>
      <c r="B30" s="102" t="s">
        <v>47</v>
      </c>
      <c r="C30" s="103"/>
      <c r="D30" s="104"/>
      <c r="E30" s="53"/>
      <c r="F30" s="53"/>
      <c r="G30" s="54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</row>
    <row r="31" spans="1:18" ht="37.5" customHeight="1" thickBot="1" x14ac:dyDescent="0.45">
      <c r="A31" s="27">
        <v>10</v>
      </c>
      <c r="B31" s="28">
        <v>44204</v>
      </c>
      <c r="C31" s="35" t="s">
        <v>24</v>
      </c>
      <c r="D31" s="47" t="s">
        <v>48</v>
      </c>
      <c r="E31" s="47" t="s">
        <v>49</v>
      </c>
      <c r="F31" s="47" t="s">
        <v>27</v>
      </c>
      <c r="G31" s="32">
        <v>30000</v>
      </c>
      <c r="H31" s="34">
        <f t="shared" ref="H31:H66" si="16">+G31*2.87%</f>
        <v>861</v>
      </c>
      <c r="I31" s="32">
        <f t="shared" ref="I31:I66" si="17">+G31*3.04%</f>
        <v>912</v>
      </c>
      <c r="J31" s="32">
        <f t="shared" ref="J31:J66" si="18">G31-H31-I31</f>
        <v>28227</v>
      </c>
      <c r="K31" s="33">
        <v>0</v>
      </c>
      <c r="L31" s="33"/>
      <c r="M31" s="34"/>
      <c r="N31" s="34"/>
      <c r="O31" s="34"/>
      <c r="P31" s="34">
        <v>25</v>
      </c>
      <c r="Q31" s="34">
        <f t="shared" ref="Q31:Q59" si="19">H31+I31+K31+P31+M31+N31+O31</f>
        <v>1798</v>
      </c>
      <c r="R31" s="34">
        <f t="shared" ref="R31:R59" si="20">G31-Q31</f>
        <v>28202</v>
      </c>
    </row>
    <row r="32" spans="1:18" ht="37.5" customHeight="1" thickBot="1" x14ac:dyDescent="0.45">
      <c r="A32" s="27">
        <v>11</v>
      </c>
      <c r="B32" s="28">
        <v>44205</v>
      </c>
      <c r="C32" s="35" t="s">
        <v>28</v>
      </c>
      <c r="D32" s="47" t="s">
        <v>50</v>
      </c>
      <c r="E32" s="47" t="s">
        <v>51</v>
      </c>
      <c r="F32" s="47" t="s">
        <v>27</v>
      </c>
      <c r="G32" s="32">
        <v>40000</v>
      </c>
      <c r="H32" s="34">
        <f t="shared" si="16"/>
        <v>1148</v>
      </c>
      <c r="I32" s="32">
        <f t="shared" si="17"/>
        <v>1216</v>
      </c>
      <c r="J32" s="32">
        <f t="shared" si="18"/>
        <v>37636</v>
      </c>
      <c r="K32" s="33">
        <v>442.65</v>
      </c>
      <c r="L32" s="33"/>
      <c r="M32" s="34"/>
      <c r="N32" s="34"/>
      <c r="O32" s="34"/>
      <c r="P32" s="34">
        <v>25</v>
      </c>
      <c r="Q32" s="34">
        <f t="shared" si="19"/>
        <v>2831.65</v>
      </c>
      <c r="R32" s="34">
        <f t="shared" si="20"/>
        <v>37168.35</v>
      </c>
    </row>
    <row r="33" spans="1:18" ht="37.5" customHeight="1" thickBot="1" x14ac:dyDescent="0.45">
      <c r="A33" s="27">
        <v>12</v>
      </c>
      <c r="B33" s="28">
        <v>44206</v>
      </c>
      <c r="C33" s="35" t="s">
        <v>24</v>
      </c>
      <c r="D33" s="47" t="s">
        <v>52</v>
      </c>
      <c r="E33" s="47" t="s">
        <v>53</v>
      </c>
      <c r="F33" s="47" t="s">
        <v>27</v>
      </c>
      <c r="G33" s="32">
        <v>25000</v>
      </c>
      <c r="H33" s="34">
        <f t="shared" si="16"/>
        <v>717.5</v>
      </c>
      <c r="I33" s="32">
        <f t="shared" si="17"/>
        <v>760</v>
      </c>
      <c r="J33" s="32">
        <f t="shared" si="18"/>
        <v>23522.5</v>
      </c>
      <c r="K33" s="33">
        <v>0</v>
      </c>
      <c r="L33" s="33"/>
      <c r="M33" s="34"/>
      <c r="N33" s="34"/>
      <c r="O33" s="34"/>
      <c r="P33" s="34">
        <v>25</v>
      </c>
      <c r="Q33" s="34">
        <f t="shared" si="19"/>
        <v>1502.5</v>
      </c>
      <c r="R33" s="34">
        <f t="shared" si="20"/>
        <v>23497.5</v>
      </c>
    </row>
    <row r="34" spans="1:18" ht="37.5" customHeight="1" thickBot="1" x14ac:dyDescent="0.45">
      <c r="A34" s="27">
        <v>13</v>
      </c>
      <c r="B34" s="28">
        <v>44206</v>
      </c>
      <c r="C34" s="35" t="s">
        <v>24</v>
      </c>
      <c r="D34" s="47" t="s">
        <v>54</v>
      </c>
      <c r="E34" s="47" t="s">
        <v>55</v>
      </c>
      <c r="F34" s="47" t="s">
        <v>27</v>
      </c>
      <c r="G34" s="32">
        <v>30000</v>
      </c>
      <c r="H34" s="34">
        <f t="shared" si="16"/>
        <v>861</v>
      </c>
      <c r="I34" s="32">
        <f t="shared" si="17"/>
        <v>912</v>
      </c>
      <c r="J34" s="32">
        <f t="shared" si="18"/>
        <v>28227</v>
      </c>
      <c r="K34" s="33">
        <v>0</v>
      </c>
      <c r="L34" s="33"/>
      <c r="M34" s="34"/>
      <c r="N34" s="34"/>
      <c r="O34" s="34"/>
      <c r="P34" s="34">
        <f>25</f>
        <v>25</v>
      </c>
      <c r="Q34" s="34">
        <f t="shared" si="19"/>
        <v>1798</v>
      </c>
      <c r="R34" s="34">
        <f t="shared" si="20"/>
        <v>28202</v>
      </c>
    </row>
    <row r="35" spans="1:18" ht="37.5" customHeight="1" thickBot="1" x14ac:dyDescent="0.45">
      <c r="A35" s="27">
        <v>14</v>
      </c>
      <c r="B35" s="28">
        <v>44206</v>
      </c>
      <c r="C35" s="35" t="s">
        <v>24</v>
      </c>
      <c r="D35" s="47" t="s">
        <v>56</v>
      </c>
      <c r="E35" s="47" t="s">
        <v>57</v>
      </c>
      <c r="F35" s="47" t="s">
        <v>27</v>
      </c>
      <c r="G35" s="32">
        <v>30000</v>
      </c>
      <c r="H35" s="34">
        <f t="shared" si="16"/>
        <v>861</v>
      </c>
      <c r="I35" s="32">
        <f t="shared" si="17"/>
        <v>912</v>
      </c>
      <c r="J35" s="32">
        <f t="shared" si="18"/>
        <v>28227</v>
      </c>
      <c r="K35" s="33">
        <v>0</v>
      </c>
      <c r="L35" s="33"/>
      <c r="M35" s="34"/>
      <c r="N35" s="34"/>
      <c r="O35" s="34"/>
      <c r="P35" s="34">
        <v>25</v>
      </c>
      <c r="Q35" s="34">
        <f t="shared" si="19"/>
        <v>1798</v>
      </c>
      <c r="R35" s="34">
        <f t="shared" si="20"/>
        <v>28202</v>
      </c>
    </row>
    <row r="36" spans="1:18" ht="37.5" customHeight="1" thickBot="1" x14ac:dyDescent="0.45">
      <c r="A36" s="27">
        <v>15</v>
      </c>
      <c r="B36" s="28">
        <v>44206</v>
      </c>
      <c r="C36" s="35" t="s">
        <v>28</v>
      </c>
      <c r="D36" s="47" t="s">
        <v>58</v>
      </c>
      <c r="E36" s="47" t="s">
        <v>59</v>
      </c>
      <c r="F36" s="47" t="s">
        <v>27</v>
      </c>
      <c r="G36" s="32">
        <v>30000</v>
      </c>
      <c r="H36" s="34">
        <f t="shared" si="16"/>
        <v>861</v>
      </c>
      <c r="I36" s="32">
        <f t="shared" si="17"/>
        <v>912</v>
      </c>
      <c r="J36" s="32">
        <f t="shared" si="18"/>
        <v>28227</v>
      </c>
      <c r="K36" s="33">
        <v>0</v>
      </c>
      <c r="L36" s="33"/>
      <c r="M36" s="34"/>
      <c r="N36" s="34"/>
      <c r="O36" s="34"/>
      <c r="P36" s="34">
        <f>25</f>
        <v>25</v>
      </c>
      <c r="Q36" s="34">
        <f t="shared" si="19"/>
        <v>1798</v>
      </c>
      <c r="R36" s="34">
        <f t="shared" si="20"/>
        <v>28202</v>
      </c>
    </row>
    <row r="37" spans="1:18" ht="37.5" customHeight="1" thickBot="1" x14ac:dyDescent="0.45">
      <c r="A37" s="27">
        <v>16</v>
      </c>
      <c r="B37" s="28" t="s">
        <v>60</v>
      </c>
      <c r="C37" s="35" t="s">
        <v>24</v>
      </c>
      <c r="D37" s="47" t="s">
        <v>61</v>
      </c>
      <c r="E37" s="47" t="s">
        <v>62</v>
      </c>
      <c r="F37" s="47" t="s">
        <v>27</v>
      </c>
      <c r="G37" s="32">
        <v>30000</v>
      </c>
      <c r="H37" s="34">
        <f t="shared" si="16"/>
        <v>861</v>
      </c>
      <c r="I37" s="32">
        <f t="shared" si="17"/>
        <v>912</v>
      </c>
      <c r="J37" s="32">
        <f t="shared" si="18"/>
        <v>28227</v>
      </c>
      <c r="K37" s="33">
        <v>0</v>
      </c>
      <c r="L37" s="33"/>
      <c r="M37" s="34"/>
      <c r="N37" s="34"/>
      <c r="O37" s="34"/>
      <c r="P37" s="34">
        <f>25</f>
        <v>25</v>
      </c>
      <c r="Q37" s="34">
        <f t="shared" si="19"/>
        <v>1798</v>
      </c>
      <c r="R37" s="34">
        <f t="shared" si="20"/>
        <v>28202</v>
      </c>
    </row>
    <row r="38" spans="1:18" ht="37.5" customHeight="1" thickBot="1" x14ac:dyDescent="0.45">
      <c r="A38" s="27">
        <v>17</v>
      </c>
      <c r="B38" s="28">
        <v>44872</v>
      </c>
      <c r="C38" s="35" t="s">
        <v>24</v>
      </c>
      <c r="D38" s="47" t="s">
        <v>63</v>
      </c>
      <c r="E38" s="47" t="s">
        <v>59</v>
      </c>
      <c r="F38" s="47" t="s">
        <v>27</v>
      </c>
      <c r="G38" s="32">
        <v>30000</v>
      </c>
      <c r="H38" s="34">
        <f t="shared" si="16"/>
        <v>861</v>
      </c>
      <c r="I38" s="32">
        <f t="shared" si="17"/>
        <v>912</v>
      </c>
      <c r="J38" s="32">
        <f t="shared" si="18"/>
        <v>28227</v>
      </c>
      <c r="K38" s="33">
        <v>0</v>
      </c>
      <c r="L38" s="33"/>
      <c r="M38" s="34"/>
      <c r="N38" s="34"/>
      <c r="O38" s="34"/>
      <c r="P38" s="34">
        <v>25</v>
      </c>
      <c r="Q38" s="34">
        <f t="shared" si="19"/>
        <v>1798</v>
      </c>
      <c r="R38" s="34">
        <f t="shared" si="20"/>
        <v>28202</v>
      </c>
    </row>
    <row r="39" spans="1:18" ht="37.5" customHeight="1" thickBot="1" x14ac:dyDescent="0.45">
      <c r="A39" s="27">
        <v>18</v>
      </c>
      <c r="B39" s="28">
        <v>44565</v>
      </c>
      <c r="C39" s="35" t="s">
        <v>24</v>
      </c>
      <c r="D39" s="47" t="s">
        <v>64</v>
      </c>
      <c r="E39" s="47" t="s">
        <v>62</v>
      </c>
      <c r="F39" s="47" t="s">
        <v>27</v>
      </c>
      <c r="G39" s="32">
        <v>30000</v>
      </c>
      <c r="H39" s="34">
        <f t="shared" si="16"/>
        <v>861</v>
      </c>
      <c r="I39" s="32">
        <f t="shared" si="17"/>
        <v>912</v>
      </c>
      <c r="J39" s="32">
        <f t="shared" si="18"/>
        <v>28227</v>
      </c>
      <c r="K39" s="33">
        <v>0</v>
      </c>
      <c r="L39" s="33"/>
      <c r="M39" s="34"/>
      <c r="N39" s="34"/>
      <c r="O39" s="34"/>
      <c r="P39" s="34">
        <v>25</v>
      </c>
      <c r="Q39" s="34">
        <f t="shared" si="19"/>
        <v>1798</v>
      </c>
      <c r="R39" s="34">
        <f t="shared" si="20"/>
        <v>28202</v>
      </c>
    </row>
    <row r="40" spans="1:18" ht="37.5" customHeight="1" thickBot="1" x14ac:dyDescent="0.45">
      <c r="A40" s="27">
        <v>19</v>
      </c>
      <c r="B40" s="28">
        <v>44931</v>
      </c>
      <c r="C40" s="35" t="s">
        <v>24</v>
      </c>
      <c r="D40" s="47" t="s">
        <v>65</v>
      </c>
      <c r="E40" s="47" t="s">
        <v>62</v>
      </c>
      <c r="F40" s="47" t="s">
        <v>27</v>
      </c>
      <c r="G40" s="32">
        <v>30000</v>
      </c>
      <c r="H40" s="34">
        <f t="shared" si="16"/>
        <v>861</v>
      </c>
      <c r="I40" s="32">
        <f t="shared" si="17"/>
        <v>912</v>
      </c>
      <c r="J40" s="32">
        <f t="shared" si="18"/>
        <v>28227</v>
      </c>
      <c r="K40" s="33">
        <v>0</v>
      </c>
      <c r="L40" s="33"/>
      <c r="M40" s="34"/>
      <c r="N40" s="34"/>
      <c r="O40" s="34"/>
      <c r="P40" s="34">
        <v>25</v>
      </c>
      <c r="Q40" s="34">
        <f t="shared" si="19"/>
        <v>1798</v>
      </c>
      <c r="R40" s="34">
        <f t="shared" si="20"/>
        <v>28202</v>
      </c>
    </row>
    <row r="41" spans="1:18" ht="37.5" customHeight="1" thickBot="1" x14ac:dyDescent="0.45">
      <c r="A41" s="27">
        <v>20</v>
      </c>
      <c r="B41" s="28">
        <v>44931</v>
      </c>
      <c r="C41" s="35" t="s">
        <v>28</v>
      </c>
      <c r="D41" s="47" t="s">
        <v>66</v>
      </c>
      <c r="E41" s="47" t="s">
        <v>59</v>
      </c>
      <c r="F41" s="47" t="s">
        <v>27</v>
      </c>
      <c r="G41" s="32">
        <v>30000</v>
      </c>
      <c r="H41" s="34">
        <f t="shared" si="16"/>
        <v>861</v>
      </c>
      <c r="I41" s="32">
        <f t="shared" si="17"/>
        <v>912</v>
      </c>
      <c r="J41" s="32">
        <f t="shared" si="18"/>
        <v>28227</v>
      </c>
      <c r="K41" s="33">
        <v>0</v>
      </c>
      <c r="L41" s="33"/>
      <c r="M41" s="34"/>
      <c r="N41" s="34"/>
      <c r="O41" s="34"/>
      <c r="P41" s="34">
        <f>25</f>
        <v>25</v>
      </c>
      <c r="Q41" s="34">
        <f t="shared" si="19"/>
        <v>1798</v>
      </c>
      <c r="R41" s="34">
        <f t="shared" si="20"/>
        <v>28202</v>
      </c>
    </row>
    <row r="42" spans="1:18" ht="37.5" customHeight="1" thickBot="1" x14ac:dyDescent="0.45">
      <c r="A42" s="27">
        <v>21</v>
      </c>
      <c r="B42" s="28">
        <v>44937</v>
      </c>
      <c r="C42" s="35" t="s">
        <v>28</v>
      </c>
      <c r="D42" s="47" t="s">
        <v>67</v>
      </c>
      <c r="E42" s="47" t="s">
        <v>68</v>
      </c>
      <c r="F42" s="47" t="s">
        <v>27</v>
      </c>
      <c r="G42" s="32">
        <v>45000</v>
      </c>
      <c r="H42" s="34">
        <f t="shared" si="16"/>
        <v>1291.5</v>
      </c>
      <c r="I42" s="32">
        <f t="shared" si="17"/>
        <v>1368</v>
      </c>
      <c r="J42" s="32">
        <f t="shared" si="18"/>
        <v>42340.5</v>
      </c>
      <c r="K42" s="33">
        <v>1148.33</v>
      </c>
      <c r="L42" s="33"/>
      <c r="M42" s="34"/>
      <c r="N42" s="34"/>
      <c r="O42" s="34"/>
      <c r="P42" s="34">
        <v>25</v>
      </c>
      <c r="Q42" s="34">
        <f t="shared" si="19"/>
        <v>3832.83</v>
      </c>
      <c r="R42" s="34">
        <f t="shared" si="20"/>
        <v>41167.17</v>
      </c>
    </row>
    <row r="43" spans="1:18" ht="37.5" customHeight="1" thickBot="1" x14ac:dyDescent="0.45">
      <c r="A43" s="27">
        <v>22</v>
      </c>
      <c r="B43" s="28">
        <v>44938</v>
      </c>
      <c r="C43" s="35" t="s">
        <v>24</v>
      </c>
      <c r="D43" s="47" t="s">
        <v>69</v>
      </c>
      <c r="E43" s="47" t="s">
        <v>70</v>
      </c>
      <c r="F43" s="47" t="s">
        <v>27</v>
      </c>
      <c r="G43" s="32">
        <v>45000</v>
      </c>
      <c r="H43" s="34">
        <f t="shared" si="16"/>
        <v>1291.5</v>
      </c>
      <c r="I43" s="32">
        <f t="shared" si="17"/>
        <v>1368</v>
      </c>
      <c r="J43" s="32">
        <f t="shared" si="18"/>
        <v>42340.5</v>
      </c>
      <c r="K43" s="33">
        <v>1148.33</v>
      </c>
      <c r="L43" s="33"/>
      <c r="M43" s="34"/>
      <c r="N43" s="34"/>
      <c r="O43" s="34"/>
      <c r="P43" s="34">
        <v>25</v>
      </c>
      <c r="Q43" s="34">
        <f t="shared" si="19"/>
        <v>3832.83</v>
      </c>
      <c r="R43" s="34">
        <f t="shared" si="20"/>
        <v>41167.17</v>
      </c>
    </row>
    <row r="44" spans="1:18" ht="37.5" customHeight="1" thickBot="1" x14ac:dyDescent="0.45">
      <c r="A44" s="27">
        <v>23</v>
      </c>
      <c r="B44" s="28">
        <v>45658</v>
      </c>
      <c r="C44" s="35" t="s">
        <v>24</v>
      </c>
      <c r="D44" s="47" t="s">
        <v>71</v>
      </c>
      <c r="E44" s="47" t="s">
        <v>72</v>
      </c>
      <c r="F44" s="47" t="s">
        <v>27</v>
      </c>
      <c r="G44" s="32">
        <v>45000</v>
      </c>
      <c r="H44" s="34">
        <f t="shared" si="16"/>
        <v>1291.5</v>
      </c>
      <c r="I44" s="32">
        <f t="shared" si="17"/>
        <v>1368</v>
      </c>
      <c r="J44" s="32">
        <f t="shared" si="18"/>
        <v>42340.5</v>
      </c>
      <c r="K44" s="33">
        <v>1148.33</v>
      </c>
      <c r="L44" s="33"/>
      <c r="M44" s="34"/>
      <c r="N44" s="34"/>
      <c r="O44" s="34"/>
      <c r="P44" s="34">
        <v>25</v>
      </c>
      <c r="Q44" s="34">
        <f t="shared" si="19"/>
        <v>3832.83</v>
      </c>
      <c r="R44" s="34">
        <f t="shared" si="20"/>
        <v>41167.17</v>
      </c>
    </row>
    <row r="45" spans="1:18" ht="37.5" customHeight="1" thickBot="1" x14ac:dyDescent="0.45">
      <c r="A45" s="27">
        <v>24</v>
      </c>
      <c r="B45" s="28">
        <v>45658</v>
      </c>
      <c r="C45" s="35" t="s">
        <v>24</v>
      </c>
      <c r="D45" s="47" t="s">
        <v>73</v>
      </c>
      <c r="E45" s="47" t="s">
        <v>62</v>
      </c>
      <c r="F45" s="47" t="s">
        <v>27</v>
      </c>
      <c r="G45" s="32">
        <v>30000</v>
      </c>
      <c r="H45" s="34">
        <f t="shared" si="16"/>
        <v>861</v>
      </c>
      <c r="I45" s="32">
        <f t="shared" si="17"/>
        <v>912</v>
      </c>
      <c r="J45" s="32">
        <f t="shared" si="18"/>
        <v>28227</v>
      </c>
      <c r="K45" s="33">
        <v>0</v>
      </c>
      <c r="L45" s="33"/>
      <c r="M45" s="34"/>
      <c r="N45" s="34"/>
      <c r="O45" s="34"/>
      <c r="P45" s="34">
        <v>25</v>
      </c>
      <c r="Q45" s="34">
        <f t="shared" si="19"/>
        <v>1798</v>
      </c>
      <c r="R45" s="34">
        <f t="shared" si="20"/>
        <v>28202</v>
      </c>
    </row>
    <row r="46" spans="1:18" ht="37.5" customHeight="1" thickBot="1" x14ac:dyDescent="0.45">
      <c r="A46" s="27">
        <v>25</v>
      </c>
      <c r="B46" s="28">
        <v>45659</v>
      </c>
      <c r="C46" s="35" t="s">
        <v>28</v>
      </c>
      <c r="D46" s="47" t="s">
        <v>74</v>
      </c>
      <c r="E46" s="47" t="s">
        <v>75</v>
      </c>
      <c r="F46" s="47" t="s">
        <v>27</v>
      </c>
      <c r="G46" s="32">
        <v>30000</v>
      </c>
      <c r="H46" s="34">
        <f t="shared" si="16"/>
        <v>861</v>
      </c>
      <c r="I46" s="32">
        <f t="shared" si="17"/>
        <v>912</v>
      </c>
      <c r="J46" s="32">
        <f t="shared" si="18"/>
        <v>28227</v>
      </c>
      <c r="K46" s="33">
        <v>0</v>
      </c>
      <c r="L46" s="33"/>
      <c r="M46" s="34">
        <v>1919.78</v>
      </c>
      <c r="N46" s="34"/>
      <c r="O46" s="34"/>
      <c r="P46" s="34">
        <v>25</v>
      </c>
      <c r="Q46" s="34">
        <f t="shared" si="19"/>
        <v>3717.7799999999997</v>
      </c>
      <c r="R46" s="34">
        <f t="shared" si="20"/>
        <v>26282.22</v>
      </c>
    </row>
    <row r="47" spans="1:18" ht="37.5" customHeight="1" thickBot="1" x14ac:dyDescent="0.45">
      <c r="A47" s="27">
        <v>26</v>
      </c>
      <c r="B47" s="28">
        <v>45660</v>
      </c>
      <c r="C47" s="35" t="s">
        <v>24</v>
      </c>
      <c r="D47" s="47" t="s">
        <v>76</v>
      </c>
      <c r="E47" s="47" t="s">
        <v>57</v>
      </c>
      <c r="F47" s="47" t="s">
        <v>27</v>
      </c>
      <c r="G47" s="32">
        <v>30000</v>
      </c>
      <c r="H47" s="34">
        <f t="shared" si="16"/>
        <v>861</v>
      </c>
      <c r="I47" s="32">
        <f t="shared" si="17"/>
        <v>912</v>
      </c>
      <c r="J47" s="32">
        <f t="shared" si="18"/>
        <v>28227</v>
      </c>
      <c r="K47" s="33">
        <v>0</v>
      </c>
      <c r="L47" s="33"/>
      <c r="M47" s="34"/>
      <c r="N47" s="34"/>
      <c r="O47" s="34"/>
      <c r="P47" s="34">
        <v>25</v>
      </c>
      <c r="Q47" s="34">
        <f t="shared" si="19"/>
        <v>1798</v>
      </c>
      <c r="R47" s="34">
        <f t="shared" si="20"/>
        <v>28202</v>
      </c>
    </row>
    <row r="48" spans="1:18" ht="37.5" customHeight="1" thickBot="1" x14ac:dyDescent="0.45">
      <c r="A48" s="27">
        <v>27</v>
      </c>
      <c r="B48" s="28">
        <v>45660</v>
      </c>
      <c r="C48" s="35" t="s">
        <v>24</v>
      </c>
      <c r="D48" s="47" t="s">
        <v>77</v>
      </c>
      <c r="E48" s="47" t="s">
        <v>78</v>
      </c>
      <c r="F48" s="47" t="s">
        <v>27</v>
      </c>
      <c r="G48" s="32">
        <v>45000</v>
      </c>
      <c r="H48" s="34">
        <f t="shared" si="16"/>
        <v>1291.5</v>
      </c>
      <c r="I48" s="32">
        <f t="shared" si="17"/>
        <v>1368</v>
      </c>
      <c r="J48" s="32">
        <f t="shared" si="18"/>
        <v>42340.5</v>
      </c>
      <c r="K48" s="33">
        <v>1148.33</v>
      </c>
      <c r="L48" s="33"/>
      <c r="M48" s="34"/>
      <c r="N48" s="34"/>
      <c r="O48" s="34"/>
      <c r="P48" s="34">
        <v>25</v>
      </c>
      <c r="Q48" s="34">
        <f t="shared" si="19"/>
        <v>3832.83</v>
      </c>
      <c r="R48" s="34">
        <f t="shared" si="20"/>
        <v>41167.17</v>
      </c>
    </row>
    <row r="49" spans="1:18" ht="37.5" customHeight="1" thickBot="1" x14ac:dyDescent="0.45">
      <c r="A49" s="27">
        <v>28</v>
      </c>
      <c r="B49" s="28">
        <v>45660</v>
      </c>
      <c r="C49" s="35" t="s">
        <v>24</v>
      </c>
      <c r="D49" s="47" t="s">
        <v>79</v>
      </c>
      <c r="E49" s="47" t="s">
        <v>57</v>
      </c>
      <c r="F49" s="47" t="s">
        <v>27</v>
      </c>
      <c r="G49" s="32">
        <v>30000</v>
      </c>
      <c r="H49" s="34">
        <f t="shared" si="16"/>
        <v>861</v>
      </c>
      <c r="I49" s="32">
        <f t="shared" si="17"/>
        <v>912</v>
      </c>
      <c r="J49" s="32">
        <f t="shared" si="18"/>
        <v>28227</v>
      </c>
      <c r="K49" s="33">
        <v>0</v>
      </c>
      <c r="L49" s="33"/>
      <c r="M49" s="34"/>
      <c r="N49" s="34"/>
      <c r="O49" s="34"/>
      <c r="P49" s="34">
        <v>25</v>
      </c>
      <c r="Q49" s="34">
        <f t="shared" si="19"/>
        <v>1798</v>
      </c>
      <c r="R49" s="34">
        <f t="shared" si="20"/>
        <v>28202</v>
      </c>
    </row>
    <row r="50" spans="1:18" ht="37.5" customHeight="1" thickBot="1" x14ac:dyDescent="0.45">
      <c r="A50" s="27">
        <v>29</v>
      </c>
      <c r="B50" s="28">
        <v>45660</v>
      </c>
      <c r="C50" s="35" t="s">
        <v>24</v>
      </c>
      <c r="D50" s="47" t="s">
        <v>80</v>
      </c>
      <c r="E50" s="47" t="s">
        <v>57</v>
      </c>
      <c r="F50" s="47" t="s">
        <v>27</v>
      </c>
      <c r="G50" s="32">
        <v>30000</v>
      </c>
      <c r="H50" s="34">
        <f t="shared" si="16"/>
        <v>861</v>
      </c>
      <c r="I50" s="32">
        <f t="shared" si="17"/>
        <v>912</v>
      </c>
      <c r="J50" s="32">
        <f t="shared" si="18"/>
        <v>28227</v>
      </c>
      <c r="K50" s="33">
        <v>0</v>
      </c>
      <c r="L50" s="33"/>
      <c r="M50" s="34"/>
      <c r="N50" s="34"/>
      <c r="O50" s="34"/>
      <c r="P50" s="34">
        <v>25</v>
      </c>
      <c r="Q50" s="34">
        <f t="shared" si="19"/>
        <v>1798</v>
      </c>
      <c r="R50" s="34">
        <f t="shared" si="20"/>
        <v>28202</v>
      </c>
    </row>
    <row r="51" spans="1:18" ht="37.5" customHeight="1" thickBot="1" x14ac:dyDescent="0.45">
      <c r="A51" s="27">
        <v>30</v>
      </c>
      <c r="B51" s="28">
        <v>45660</v>
      </c>
      <c r="C51" s="35" t="s">
        <v>28</v>
      </c>
      <c r="D51" s="47" t="s">
        <v>81</v>
      </c>
      <c r="E51" s="47" t="s">
        <v>59</v>
      </c>
      <c r="F51" s="47" t="s">
        <v>27</v>
      </c>
      <c r="G51" s="32">
        <v>30000</v>
      </c>
      <c r="H51" s="34">
        <f t="shared" si="16"/>
        <v>861</v>
      </c>
      <c r="I51" s="32">
        <f t="shared" si="17"/>
        <v>912</v>
      </c>
      <c r="J51" s="32">
        <f t="shared" si="18"/>
        <v>28227</v>
      </c>
      <c r="K51" s="33">
        <v>0</v>
      </c>
      <c r="L51" s="33"/>
      <c r="M51" s="34"/>
      <c r="N51" s="34"/>
      <c r="O51" s="34"/>
      <c r="P51" s="34">
        <v>25</v>
      </c>
      <c r="Q51" s="34">
        <f t="shared" si="19"/>
        <v>1798</v>
      </c>
      <c r="R51" s="34">
        <f t="shared" si="20"/>
        <v>28202</v>
      </c>
    </row>
    <row r="52" spans="1:18" ht="37.5" customHeight="1" thickBot="1" x14ac:dyDescent="0.45">
      <c r="A52" s="27">
        <v>31</v>
      </c>
      <c r="B52" s="28">
        <v>45661</v>
      </c>
      <c r="C52" s="35" t="s">
        <v>24</v>
      </c>
      <c r="D52" s="47" t="s">
        <v>82</v>
      </c>
      <c r="E52" s="47" t="s">
        <v>83</v>
      </c>
      <c r="F52" s="47" t="s">
        <v>27</v>
      </c>
      <c r="G52" s="32">
        <v>30000</v>
      </c>
      <c r="H52" s="34">
        <f t="shared" si="16"/>
        <v>861</v>
      </c>
      <c r="I52" s="32">
        <f t="shared" si="17"/>
        <v>912</v>
      </c>
      <c r="J52" s="32">
        <f t="shared" si="18"/>
        <v>28227</v>
      </c>
      <c r="K52" s="33">
        <v>0</v>
      </c>
      <c r="L52" s="33"/>
      <c r="M52" s="34"/>
      <c r="N52" s="34"/>
      <c r="O52" s="34"/>
      <c r="P52" s="34">
        <v>25</v>
      </c>
      <c r="Q52" s="34">
        <f t="shared" si="19"/>
        <v>1798</v>
      </c>
      <c r="R52" s="34">
        <f t="shared" si="20"/>
        <v>28202</v>
      </c>
    </row>
    <row r="53" spans="1:18" ht="37.5" customHeight="1" thickBot="1" x14ac:dyDescent="0.45">
      <c r="A53" s="27">
        <v>32</v>
      </c>
      <c r="B53" s="28">
        <v>45661</v>
      </c>
      <c r="C53" s="35" t="s">
        <v>24</v>
      </c>
      <c r="D53" s="47" t="s">
        <v>84</v>
      </c>
      <c r="E53" s="47" t="s">
        <v>85</v>
      </c>
      <c r="F53" s="47" t="s">
        <v>27</v>
      </c>
      <c r="G53" s="32">
        <v>40000</v>
      </c>
      <c r="H53" s="34">
        <f t="shared" si="16"/>
        <v>1148</v>
      </c>
      <c r="I53" s="32">
        <f t="shared" si="17"/>
        <v>1216</v>
      </c>
      <c r="J53" s="32">
        <f t="shared" si="18"/>
        <v>37636</v>
      </c>
      <c r="K53" s="33">
        <v>442.65</v>
      </c>
      <c r="L53" s="33"/>
      <c r="M53" s="34"/>
      <c r="N53" s="34"/>
      <c r="O53" s="34"/>
      <c r="P53" s="34">
        <v>25</v>
      </c>
      <c r="Q53" s="34">
        <f t="shared" si="19"/>
        <v>2831.65</v>
      </c>
      <c r="R53" s="34">
        <f t="shared" si="20"/>
        <v>37168.35</v>
      </c>
    </row>
    <row r="54" spans="1:18" ht="37.5" customHeight="1" thickBot="1" x14ac:dyDescent="0.45">
      <c r="A54" s="27">
        <v>33</v>
      </c>
      <c r="B54" s="28">
        <v>45661</v>
      </c>
      <c r="C54" s="35" t="s">
        <v>24</v>
      </c>
      <c r="D54" s="47" t="s">
        <v>86</v>
      </c>
      <c r="E54" s="47" t="s">
        <v>87</v>
      </c>
      <c r="F54" s="47" t="s">
        <v>27</v>
      </c>
      <c r="G54" s="32">
        <v>35000</v>
      </c>
      <c r="H54" s="34">
        <f t="shared" si="16"/>
        <v>1004.5</v>
      </c>
      <c r="I54" s="32">
        <f t="shared" si="17"/>
        <v>1064</v>
      </c>
      <c r="J54" s="32">
        <f t="shared" si="18"/>
        <v>32931.5</v>
      </c>
      <c r="K54" s="33">
        <v>0</v>
      </c>
      <c r="L54" s="33"/>
      <c r="M54" s="34"/>
      <c r="N54" s="34"/>
      <c r="O54" s="34"/>
      <c r="P54" s="34">
        <v>25</v>
      </c>
      <c r="Q54" s="34">
        <f t="shared" si="19"/>
        <v>2093.5</v>
      </c>
      <c r="R54" s="34">
        <f t="shared" si="20"/>
        <v>32906.5</v>
      </c>
    </row>
    <row r="55" spans="1:18" ht="37.5" customHeight="1" thickBot="1" x14ac:dyDescent="0.45">
      <c r="A55" s="27">
        <v>34</v>
      </c>
      <c r="B55" s="28">
        <v>45661</v>
      </c>
      <c r="C55" s="35" t="s">
        <v>28</v>
      </c>
      <c r="D55" s="47" t="s">
        <v>88</v>
      </c>
      <c r="E55" s="47" t="s">
        <v>89</v>
      </c>
      <c r="F55" s="47" t="s">
        <v>27</v>
      </c>
      <c r="G55" s="32">
        <v>45000</v>
      </c>
      <c r="H55" s="34">
        <f t="shared" si="16"/>
        <v>1291.5</v>
      </c>
      <c r="I55" s="32">
        <f t="shared" si="17"/>
        <v>1368</v>
      </c>
      <c r="J55" s="32">
        <f t="shared" si="18"/>
        <v>42340.5</v>
      </c>
      <c r="K55" s="33">
        <v>1148.33</v>
      </c>
      <c r="L55" s="33"/>
      <c r="M55" s="34"/>
      <c r="N55" s="34"/>
      <c r="O55" s="34"/>
      <c r="P55" s="34">
        <v>25</v>
      </c>
      <c r="Q55" s="34">
        <f t="shared" si="19"/>
        <v>3832.83</v>
      </c>
      <c r="R55" s="34">
        <f t="shared" si="20"/>
        <v>41167.17</v>
      </c>
    </row>
    <row r="56" spans="1:18" ht="37.5" customHeight="1" thickBot="1" x14ac:dyDescent="0.45">
      <c r="A56" s="27">
        <v>35</v>
      </c>
      <c r="B56" s="28">
        <v>45661</v>
      </c>
      <c r="C56" s="35" t="s">
        <v>28</v>
      </c>
      <c r="D56" s="47" t="s">
        <v>90</v>
      </c>
      <c r="E56" s="47" t="s">
        <v>59</v>
      </c>
      <c r="F56" s="47" t="s">
        <v>27</v>
      </c>
      <c r="G56" s="32">
        <v>30000</v>
      </c>
      <c r="H56" s="34">
        <f t="shared" si="16"/>
        <v>861</v>
      </c>
      <c r="I56" s="32">
        <f t="shared" si="17"/>
        <v>912</v>
      </c>
      <c r="J56" s="32">
        <f t="shared" si="18"/>
        <v>28227</v>
      </c>
      <c r="K56" s="33">
        <v>0</v>
      </c>
      <c r="L56" s="33"/>
      <c r="M56" s="34"/>
      <c r="N56" s="34"/>
      <c r="O56" s="34"/>
      <c r="P56" s="34">
        <v>25</v>
      </c>
      <c r="Q56" s="34">
        <f t="shared" si="19"/>
        <v>1798</v>
      </c>
      <c r="R56" s="34">
        <f t="shared" si="20"/>
        <v>28202</v>
      </c>
    </row>
    <row r="57" spans="1:18" ht="37.5" customHeight="1" thickBot="1" x14ac:dyDescent="0.45">
      <c r="A57" s="27">
        <v>36</v>
      </c>
      <c r="B57" s="28">
        <v>45662</v>
      </c>
      <c r="C57" s="35" t="s">
        <v>28</v>
      </c>
      <c r="D57" s="47" t="s">
        <v>91</v>
      </c>
      <c r="E57" s="47" t="s">
        <v>59</v>
      </c>
      <c r="F57" s="47" t="s">
        <v>27</v>
      </c>
      <c r="G57" s="32">
        <v>30000</v>
      </c>
      <c r="H57" s="34">
        <f t="shared" si="16"/>
        <v>861</v>
      </c>
      <c r="I57" s="32">
        <f t="shared" si="17"/>
        <v>912</v>
      </c>
      <c r="J57" s="32">
        <f t="shared" si="18"/>
        <v>28227</v>
      </c>
      <c r="K57" s="33">
        <v>0</v>
      </c>
      <c r="L57" s="33"/>
      <c r="M57" s="34"/>
      <c r="N57" s="34"/>
      <c r="O57" s="34"/>
      <c r="P57" s="34">
        <v>25</v>
      </c>
      <c r="Q57" s="34">
        <f t="shared" si="19"/>
        <v>1798</v>
      </c>
      <c r="R57" s="34">
        <f t="shared" si="20"/>
        <v>28202</v>
      </c>
    </row>
    <row r="58" spans="1:18" ht="37.5" customHeight="1" thickBot="1" x14ac:dyDescent="0.45">
      <c r="A58" s="27">
        <v>37</v>
      </c>
      <c r="B58" s="28">
        <v>45662</v>
      </c>
      <c r="C58" s="35" t="s">
        <v>24</v>
      </c>
      <c r="D58" s="47" t="s">
        <v>92</v>
      </c>
      <c r="E58" s="47" t="s">
        <v>93</v>
      </c>
      <c r="F58" s="47" t="s">
        <v>27</v>
      </c>
      <c r="G58" s="32">
        <v>30000</v>
      </c>
      <c r="H58" s="34">
        <f t="shared" si="16"/>
        <v>861</v>
      </c>
      <c r="I58" s="32">
        <f t="shared" si="17"/>
        <v>912</v>
      </c>
      <c r="J58" s="32">
        <f t="shared" si="18"/>
        <v>28227</v>
      </c>
      <c r="K58" s="33">
        <v>0</v>
      </c>
      <c r="L58" s="33"/>
      <c r="M58" s="34"/>
      <c r="N58" s="34"/>
      <c r="O58" s="34"/>
      <c r="P58" s="34">
        <v>25</v>
      </c>
      <c r="Q58" s="34">
        <f t="shared" si="19"/>
        <v>1798</v>
      </c>
      <c r="R58" s="34">
        <f t="shared" si="20"/>
        <v>28202</v>
      </c>
    </row>
    <row r="59" spans="1:18" ht="37.5" customHeight="1" thickBot="1" x14ac:dyDescent="0.45">
      <c r="A59" s="27">
        <v>38</v>
      </c>
      <c r="B59" s="28">
        <v>45662</v>
      </c>
      <c r="C59" s="35" t="s">
        <v>24</v>
      </c>
      <c r="D59" s="47" t="s">
        <v>94</v>
      </c>
      <c r="E59" s="47" t="s">
        <v>95</v>
      </c>
      <c r="F59" s="47" t="s">
        <v>27</v>
      </c>
      <c r="G59" s="32">
        <v>40000</v>
      </c>
      <c r="H59" s="34">
        <f t="shared" si="16"/>
        <v>1148</v>
      </c>
      <c r="I59" s="32">
        <f t="shared" si="17"/>
        <v>1216</v>
      </c>
      <c r="J59" s="32">
        <f t="shared" si="18"/>
        <v>37636</v>
      </c>
      <c r="K59" s="33">
        <v>442.65</v>
      </c>
      <c r="L59" s="33"/>
      <c r="M59" s="34"/>
      <c r="N59" s="34"/>
      <c r="O59" s="34"/>
      <c r="P59" s="34">
        <v>25</v>
      </c>
      <c r="Q59" s="34">
        <f t="shared" si="19"/>
        <v>2831.65</v>
      </c>
      <c r="R59" s="34">
        <f t="shared" si="20"/>
        <v>37168.35</v>
      </c>
    </row>
    <row r="60" spans="1:18" ht="37.5" customHeight="1" thickBot="1" x14ac:dyDescent="0.45">
      <c r="A60" s="27">
        <v>39</v>
      </c>
      <c r="B60" s="28">
        <v>45662</v>
      </c>
      <c r="C60" s="35" t="s">
        <v>28</v>
      </c>
      <c r="D60" s="47" t="s">
        <v>96</v>
      </c>
      <c r="E60" s="47" t="s">
        <v>97</v>
      </c>
      <c r="F60" s="47" t="s">
        <v>27</v>
      </c>
      <c r="G60" s="32">
        <v>45000</v>
      </c>
      <c r="H60" s="34">
        <f t="shared" si="16"/>
        <v>1291.5</v>
      </c>
      <c r="I60" s="32">
        <f t="shared" si="17"/>
        <v>1368</v>
      </c>
      <c r="J60" s="32">
        <f t="shared" si="18"/>
        <v>42340.5</v>
      </c>
      <c r="K60" s="33">
        <v>572.39</v>
      </c>
      <c r="L60" s="33"/>
      <c r="M60" s="34">
        <f>1919.78*2</f>
        <v>3839.56</v>
      </c>
      <c r="N60" s="34"/>
      <c r="O60" s="34"/>
      <c r="P60" s="34">
        <v>25</v>
      </c>
      <c r="Q60" s="34">
        <f>H60+I60+K60+P60+M60+N60+O60</f>
        <v>7096.45</v>
      </c>
      <c r="R60" s="34">
        <f>G60-Q60</f>
        <v>37903.550000000003</v>
      </c>
    </row>
    <row r="61" spans="1:18" ht="37.5" customHeight="1" thickBot="1" x14ac:dyDescent="0.45">
      <c r="A61" s="27">
        <v>40</v>
      </c>
      <c r="B61" s="28">
        <v>45663</v>
      </c>
      <c r="C61" s="35" t="s">
        <v>24</v>
      </c>
      <c r="D61" s="47" t="s">
        <v>98</v>
      </c>
      <c r="E61" s="47" t="s">
        <v>99</v>
      </c>
      <c r="F61" s="47" t="s">
        <v>27</v>
      </c>
      <c r="G61" s="32">
        <v>40000</v>
      </c>
      <c r="H61" s="34">
        <f t="shared" si="16"/>
        <v>1148</v>
      </c>
      <c r="I61" s="32">
        <f t="shared" si="17"/>
        <v>1216</v>
      </c>
      <c r="J61" s="32">
        <f t="shared" si="18"/>
        <v>37636</v>
      </c>
      <c r="K61" s="33">
        <v>442.65</v>
      </c>
      <c r="L61" s="33"/>
      <c r="M61" s="34"/>
      <c r="N61" s="34"/>
      <c r="O61" s="34"/>
      <c r="P61" s="34">
        <v>25</v>
      </c>
      <c r="Q61" s="34">
        <f>H61+I61+K61+P61+M61+N61+O61</f>
        <v>2831.65</v>
      </c>
      <c r="R61" s="34">
        <f>G61-Q61</f>
        <v>37168.35</v>
      </c>
    </row>
    <row r="62" spans="1:18" ht="37.5" customHeight="1" thickBot="1" x14ac:dyDescent="0.45">
      <c r="A62" s="27">
        <v>41</v>
      </c>
      <c r="B62" s="28">
        <v>45664</v>
      </c>
      <c r="C62" s="35" t="s">
        <v>28</v>
      </c>
      <c r="D62" s="47" t="s">
        <v>100</v>
      </c>
      <c r="E62" s="47" t="s">
        <v>101</v>
      </c>
      <c r="F62" s="47" t="s">
        <v>27</v>
      </c>
      <c r="G62" s="32">
        <v>35000</v>
      </c>
      <c r="H62" s="34">
        <f t="shared" si="16"/>
        <v>1004.5</v>
      </c>
      <c r="I62" s="32">
        <f t="shared" si="17"/>
        <v>1064</v>
      </c>
      <c r="J62" s="32">
        <f t="shared" si="18"/>
        <v>32931.5</v>
      </c>
      <c r="K62" s="33">
        <v>0</v>
      </c>
      <c r="L62" s="33"/>
      <c r="M62" s="34"/>
      <c r="N62" s="34"/>
      <c r="O62" s="34"/>
      <c r="P62" s="34">
        <v>25</v>
      </c>
      <c r="Q62" s="34">
        <f>H62+I62+K62+P62+M62+N62+O62</f>
        <v>2093.5</v>
      </c>
      <c r="R62" s="34">
        <f>G62-Q62</f>
        <v>32906.5</v>
      </c>
    </row>
    <row r="63" spans="1:18" ht="37.5" customHeight="1" thickBot="1" x14ac:dyDescent="0.45">
      <c r="A63" s="27">
        <v>42</v>
      </c>
      <c r="B63" s="29">
        <v>45664</v>
      </c>
      <c r="C63" s="35" t="s">
        <v>28</v>
      </c>
      <c r="D63" s="47" t="s">
        <v>102</v>
      </c>
      <c r="E63" s="31" t="s">
        <v>51</v>
      </c>
      <c r="F63" s="31" t="s">
        <v>27</v>
      </c>
      <c r="G63" s="32">
        <v>45000</v>
      </c>
      <c r="H63" s="34">
        <f t="shared" si="16"/>
        <v>1291.5</v>
      </c>
      <c r="I63" s="32">
        <f t="shared" si="17"/>
        <v>1368</v>
      </c>
      <c r="J63" s="32">
        <f t="shared" si="18"/>
        <v>42340.5</v>
      </c>
      <c r="K63" s="33">
        <v>1148.33</v>
      </c>
      <c r="L63" s="33"/>
      <c r="M63" s="33"/>
      <c r="N63" s="33"/>
      <c r="O63" s="33"/>
      <c r="P63" s="34">
        <f>25</f>
        <v>25</v>
      </c>
      <c r="Q63" s="34">
        <f t="shared" ref="Q63" si="21">H63+I63+K63+P63+M63+N63+O63</f>
        <v>3832.83</v>
      </c>
      <c r="R63" s="34">
        <f t="shared" ref="R63" si="22">G63-Q63</f>
        <v>41167.17</v>
      </c>
    </row>
    <row r="64" spans="1:18" ht="37.5" customHeight="1" thickBot="1" x14ac:dyDescent="0.45">
      <c r="A64" s="27">
        <v>43</v>
      </c>
      <c r="B64" s="28">
        <v>45664</v>
      </c>
      <c r="C64" s="35" t="s">
        <v>28</v>
      </c>
      <c r="D64" s="47" t="s">
        <v>103</v>
      </c>
      <c r="E64" s="47" t="s">
        <v>101</v>
      </c>
      <c r="F64" s="47" t="s">
        <v>27</v>
      </c>
      <c r="G64" s="32">
        <v>35000</v>
      </c>
      <c r="H64" s="34">
        <f t="shared" si="16"/>
        <v>1004.5</v>
      </c>
      <c r="I64" s="32">
        <f t="shared" si="17"/>
        <v>1064</v>
      </c>
      <c r="J64" s="32">
        <f t="shared" si="18"/>
        <v>32931.5</v>
      </c>
      <c r="K64" s="33">
        <v>0</v>
      </c>
      <c r="L64" s="33"/>
      <c r="M64" s="34"/>
      <c r="N64" s="34"/>
      <c r="O64" s="34"/>
      <c r="P64" s="34">
        <v>25</v>
      </c>
      <c r="Q64" s="34">
        <f>H64+I64+K64+P64+M64+N64+O64</f>
        <v>2093.5</v>
      </c>
      <c r="R64" s="34">
        <f>G64-Q64</f>
        <v>32906.5</v>
      </c>
    </row>
    <row r="65" spans="1:18" ht="37.5" customHeight="1" thickBot="1" x14ac:dyDescent="0.45">
      <c r="A65" s="27">
        <v>44</v>
      </c>
      <c r="B65" s="28">
        <v>45665</v>
      </c>
      <c r="C65" s="35" t="s">
        <v>24</v>
      </c>
      <c r="D65" s="47" t="s">
        <v>104</v>
      </c>
      <c r="E65" s="47" t="s">
        <v>59</v>
      </c>
      <c r="F65" s="47" t="s">
        <v>27</v>
      </c>
      <c r="G65" s="32">
        <v>30000</v>
      </c>
      <c r="H65" s="34">
        <f t="shared" si="16"/>
        <v>861</v>
      </c>
      <c r="I65" s="32">
        <f t="shared" si="17"/>
        <v>912</v>
      </c>
      <c r="J65" s="32">
        <f t="shared" si="18"/>
        <v>28227</v>
      </c>
      <c r="K65" s="33">
        <v>0</v>
      </c>
      <c r="L65" s="33"/>
      <c r="M65" s="34"/>
      <c r="N65" s="34"/>
      <c r="O65" s="34"/>
      <c r="P65" s="34">
        <v>25</v>
      </c>
      <c r="Q65" s="34">
        <f t="shared" ref="Q65:Q66" si="23">H65+I65+K65+P65+M65+N65+O65</f>
        <v>1798</v>
      </c>
      <c r="R65" s="34">
        <f t="shared" ref="R65:R66" si="24">G65-Q65</f>
        <v>28202</v>
      </c>
    </row>
    <row r="66" spans="1:18" ht="37.5" customHeight="1" thickBot="1" x14ac:dyDescent="0.45">
      <c r="A66" s="27">
        <v>45</v>
      </c>
      <c r="B66" s="28">
        <v>45667</v>
      </c>
      <c r="C66" s="35" t="s">
        <v>24</v>
      </c>
      <c r="D66" s="47" t="s">
        <v>105</v>
      </c>
      <c r="E66" s="47" t="s">
        <v>53</v>
      </c>
      <c r="F66" s="47" t="s">
        <v>27</v>
      </c>
      <c r="G66" s="32">
        <v>30000</v>
      </c>
      <c r="H66" s="34">
        <f t="shared" si="16"/>
        <v>861</v>
      </c>
      <c r="I66" s="32">
        <f t="shared" si="17"/>
        <v>912</v>
      </c>
      <c r="J66" s="32">
        <f t="shared" si="18"/>
        <v>28227</v>
      </c>
      <c r="K66" s="33">
        <v>0</v>
      </c>
      <c r="L66" s="33"/>
      <c r="M66" s="34"/>
      <c r="N66" s="34"/>
      <c r="O66" s="34"/>
      <c r="P66" s="34">
        <v>25</v>
      </c>
      <c r="Q66" s="34">
        <f t="shared" si="23"/>
        <v>1798</v>
      </c>
      <c r="R66" s="34">
        <f t="shared" si="24"/>
        <v>28202</v>
      </c>
    </row>
    <row r="67" spans="1:18" ht="49.15" customHeight="1" thickBot="1" x14ac:dyDescent="0.45">
      <c r="A67" s="56"/>
      <c r="B67" s="98" t="s">
        <v>37</v>
      </c>
      <c r="C67" s="99" t="s">
        <v>106</v>
      </c>
      <c r="D67" s="99"/>
      <c r="E67" s="100"/>
      <c r="F67" s="57"/>
      <c r="G67" s="38">
        <f>SUM(G31:G66)</f>
        <v>1235000</v>
      </c>
      <c r="H67" s="38">
        <f t="shared" ref="H67:R67" si="25">SUM(H31:H66)</f>
        <v>35444.5</v>
      </c>
      <c r="I67" s="38">
        <f t="shared" si="25"/>
        <v>37544</v>
      </c>
      <c r="J67" s="38">
        <f t="shared" si="25"/>
        <v>1162011.5</v>
      </c>
      <c r="K67" s="38">
        <f>SUM(K31:K66)</f>
        <v>9232.9699999999975</v>
      </c>
      <c r="L67" s="38">
        <f t="shared" si="25"/>
        <v>0</v>
      </c>
      <c r="M67" s="38">
        <f t="shared" si="25"/>
        <v>5759.34</v>
      </c>
      <c r="N67" s="38">
        <f t="shared" si="25"/>
        <v>0</v>
      </c>
      <c r="O67" s="38">
        <f t="shared" si="25"/>
        <v>0</v>
      </c>
      <c r="P67" s="38">
        <f t="shared" si="25"/>
        <v>900</v>
      </c>
      <c r="Q67" s="38">
        <f t="shared" si="25"/>
        <v>88880.81</v>
      </c>
      <c r="R67" s="38">
        <f t="shared" si="25"/>
        <v>1146119.19</v>
      </c>
    </row>
    <row r="68" spans="1:18" ht="37.5" customHeight="1" x14ac:dyDescent="0.25">
      <c r="A68" s="84"/>
      <c r="B68" s="86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4"/>
    </row>
    <row r="69" spans="1:18" ht="37.5" customHeight="1" thickBot="1" x14ac:dyDescent="0.3">
      <c r="A69" s="85"/>
      <c r="B69" s="88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5"/>
    </row>
    <row r="70" spans="1:18" ht="49.9" customHeight="1" thickBot="1" x14ac:dyDescent="0.45">
      <c r="A70" s="56"/>
      <c r="B70" s="98" t="s">
        <v>107</v>
      </c>
      <c r="C70" s="99"/>
      <c r="D70" s="99"/>
      <c r="E70" s="100"/>
      <c r="F70" s="58"/>
      <c r="G70" s="38">
        <f t="shared" ref="G70:R70" si="26">G67+G27+G19</f>
        <v>2840000</v>
      </c>
      <c r="H70" s="38">
        <f t="shared" si="26"/>
        <v>80488.002000000008</v>
      </c>
      <c r="I70" s="38">
        <f t="shared" si="26"/>
        <v>78195.792000000001</v>
      </c>
      <c r="J70" s="38">
        <f t="shared" si="26"/>
        <v>2681316.2060000002</v>
      </c>
      <c r="K70" s="38">
        <f t="shared" si="26"/>
        <v>256129.87</v>
      </c>
      <c r="L70" s="38">
        <f t="shared" si="26"/>
        <v>0</v>
      </c>
      <c r="M70" s="38">
        <f t="shared" si="26"/>
        <v>11518.68</v>
      </c>
      <c r="N70" s="38">
        <f t="shared" si="26"/>
        <v>0</v>
      </c>
      <c r="O70" s="38">
        <f t="shared" si="26"/>
        <v>0</v>
      </c>
      <c r="P70" s="38">
        <f t="shared" si="26"/>
        <v>1125</v>
      </c>
      <c r="Q70" s="38">
        <f t="shared" si="26"/>
        <v>427457.34400000004</v>
      </c>
      <c r="R70" s="38">
        <f t="shared" si="26"/>
        <v>2412542.656</v>
      </c>
    </row>
    <row r="71" spans="1:18" ht="37.5" customHeight="1" x14ac:dyDescent="0.4">
      <c r="C71" s="3"/>
      <c r="D71" s="59"/>
      <c r="E71" s="3"/>
      <c r="F71" s="3"/>
      <c r="G71" s="3"/>
      <c r="H71" s="3"/>
      <c r="I71" s="3"/>
      <c r="J71" s="3"/>
      <c r="K71" s="60"/>
      <c r="L71" s="3"/>
      <c r="M71" s="3"/>
      <c r="N71" s="3"/>
      <c r="O71" s="3"/>
      <c r="P71" s="61"/>
      <c r="Q71" s="3"/>
      <c r="R71" s="62"/>
    </row>
    <row r="72" spans="1:18" ht="37.5" customHeight="1" x14ac:dyDescent="0.35">
      <c r="C72" s="3"/>
      <c r="D72" s="11"/>
      <c r="E72" s="11"/>
      <c r="F72" s="11"/>
      <c r="G72" s="10"/>
      <c r="H72" s="10"/>
      <c r="I72" s="10"/>
      <c r="J72" s="10"/>
      <c r="K72" s="63"/>
      <c r="L72" s="10"/>
      <c r="M72" s="10"/>
      <c r="N72" s="64"/>
      <c r="O72" s="10"/>
      <c r="P72" s="10"/>
      <c r="Q72" s="10"/>
      <c r="R72" s="65"/>
    </row>
    <row r="73" spans="1:18" ht="37.5" customHeight="1" x14ac:dyDescent="0.45">
      <c r="C73" s="3"/>
      <c r="D73" s="3"/>
      <c r="E73" s="3"/>
      <c r="F73" s="3"/>
      <c r="G73" s="9"/>
      <c r="H73" s="10"/>
      <c r="I73" s="3"/>
      <c r="J73" s="3"/>
      <c r="K73" s="66"/>
      <c r="L73" s="67"/>
      <c r="M73" s="66"/>
      <c r="N73" s="66"/>
      <c r="O73" s="66"/>
      <c r="P73" s="68"/>
      <c r="Q73" s="3"/>
      <c r="R73" s="69"/>
    </row>
    <row r="74" spans="1:18" ht="37.5" customHeight="1" x14ac:dyDescent="0.45">
      <c r="C74" s="3"/>
      <c r="D74" s="3"/>
      <c r="E74" s="3"/>
      <c r="F74" s="3"/>
      <c r="G74" s="9"/>
      <c r="H74" s="10"/>
      <c r="I74" s="3"/>
      <c r="J74" s="3"/>
      <c r="K74" s="66"/>
      <c r="L74" s="66"/>
      <c r="M74" s="66"/>
      <c r="N74" s="65"/>
      <c r="O74" s="66"/>
      <c r="P74" s="68"/>
      <c r="Q74" s="3"/>
      <c r="R74" s="69"/>
    </row>
    <row r="75" spans="1:18" ht="37.5" customHeight="1" x14ac:dyDescent="0.45">
      <c r="C75" s="3"/>
      <c r="D75" s="3"/>
      <c r="E75" s="3"/>
      <c r="F75" s="3"/>
      <c r="G75" s="9"/>
      <c r="H75" s="10"/>
      <c r="I75" s="3"/>
      <c r="J75" s="105" t="s">
        <v>108</v>
      </c>
      <c r="K75" s="105"/>
      <c r="L75" s="105"/>
      <c r="M75" s="66"/>
      <c r="N75" s="66"/>
      <c r="O75" s="66"/>
      <c r="P75" s="68"/>
      <c r="Q75" s="3"/>
      <c r="R75" s="69"/>
    </row>
    <row r="76" spans="1:18" ht="37.5" customHeight="1" x14ac:dyDescent="0.45">
      <c r="C76" s="3"/>
      <c r="D76" s="3"/>
      <c r="E76" s="3"/>
      <c r="F76" s="3"/>
      <c r="G76" s="9"/>
      <c r="H76" s="10"/>
      <c r="I76" s="3"/>
      <c r="J76" s="105" t="s">
        <v>109</v>
      </c>
      <c r="K76" s="105"/>
      <c r="L76" s="105"/>
      <c r="M76" s="66"/>
      <c r="N76" s="65"/>
      <c r="O76" s="66"/>
      <c r="P76" s="68"/>
      <c r="Q76" s="3"/>
      <c r="R76" s="69"/>
    </row>
    <row r="77" spans="1:18" ht="48" customHeight="1" x14ac:dyDescent="0.3">
      <c r="C77" s="3"/>
      <c r="D77" s="3"/>
      <c r="E77" s="70"/>
      <c r="H77" s="3"/>
      <c r="I77" s="101"/>
      <c r="J77" s="101"/>
      <c r="K77" s="101"/>
      <c r="L77" s="70"/>
      <c r="M77" s="3"/>
      <c r="N77" s="3"/>
      <c r="O77" s="3"/>
      <c r="P77" s="3"/>
      <c r="Q77" s="68"/>
      <c r="R77" s="3"/>
    </row>
    <row r="78" spans="1:18" ht="50.45" customHeight="1" x14ac:dyDescent="0.3">
      <c r="D78" s="71"/>
      <c r="E78" s="70"/>
      <c r="H78" s="72"/>
      <c r="I78" s="101"/>
      <c r="J78" s="101"/>
      <c r="K78" s="101"/>
      <c r="L78" s="70"/>
      <c r="M78" s="73"/>
      <c r="N78" s="73"/>
      <c r="O78" s="74"/>
      <c r="P78" s="3"/>
      <c r="Q78" s="3"/>
      <c r="R78" s="3"/>
    </row>
    <row r="79" spans="1:18" ht="37.5" customHeight="1" x14ac:dyDescent="0.4">
      <c r="C79" s="75"/>
      <c r="D79" s="76"/>
      <c r="E79" s="76"/>
      <c r="F79" s="76"/>
      <c r="G79" s="77"/>
    </row>
    <row r="80" spans="1:18" ht="37.5" customHeight="1" x14ac:dyDescent="0.4">
      <c r="C80" s="75"/>
      <c r="D80" s="76"/>
      <c r="E80" s="5"/>
      <c r="F80" s="5"/>
      <c r="G80" s="78"/>
    </row>
    <row r="81" spans="3:18" ht="37.5" customHeight="1" x14ac:dyDescent="0.4">
      <c r="C81" s="75"/>
      <c r="D81" s="79"/>
      <c r="E81" s="75"/>
      <c r="F81" s="75"/>
      <c r="G81" s="77"/>
    </row>
    <row r="82" spans="3:18" ht="37.5" customHeight="1" x14ac:dyDescent="0.4">
      <c r="C82" s="75"/>
      <c r="D82" s="71"/>
      <c r="E82" s="71"/>
      <c r="F82" s="71"/>
      <c r="G82" s="71"/>
      <c r="H82" s="71"/>
      <c r="I82" s="71"/>
      <c r="J82" s="71"/>
      <c r="K82" s="71"/>
      <c r="L82" s="71"/>
      <c r="M82" s="80"/>
      <c r="N82" s="80"/>
      <c r="O82" s="73"/>
      <c r="R82" s="71"/>
    </row>
    <row r="83" spans="3:18" ht="37.5" customHeight="1" x14ac:dyDescent="0.4">
      <c r="C83" s="75"/>
      <c r="D83" s="76"/>
      <c r="E83" s="76"/>
      <c r="F83" s="76"/>
      <c r="G83" s="81"/>
      <c r="H83" s="71"/>
      <c r="I83" s="71"/>
      <c r="J83" s="71"/>
      <c r="K83" s="82"/>
      <c r="L83" s="71"/>
      <c r="M83" s="80"/>
      <c r="N83" s="80"/>
      <c r="O83" s="73"/>
      <c r="R83" s="83"/>
    </row>
    <row r="84" spans="3:18" ht="37.5" customHeight="1" x14ac:dyDescent="0.4">
      <c r="C84" s="75"/>
      <c r="D84" s="76"/>
      <c r="E84" s="76"/>
      <c r="F84" s="76"/>
      <c r="G84" s="81"/>
      <c r="H84" s="71"/>
      <c r="I84" s="71"/>
      <c r="J84" s="71"/>
      <c r="K84" s="71"/>
      <c r="L84" s="71"/>
      <c r="M84" s="80"/>
      <c r="N84" s="80"/>
      <c r="O84" s="73"/>
    </row>
    <row r="85" spans="3:18" ht="37.5" customHeight="1" x14ac:dyDescent="0.4">
      <c r="C85" s="75"/>
      <c r="D85" s="76"/>
      <c r="E85" s="76"/>
      <c r="F85" s="76"/>
      <c r="G85" s="71"/>
    </row>
  </sheetData>
  <mergeCells count="18">
    <mergeCell ref="B70:E70"/>
    <mergeCell ref="I77:K77"/>
    <mergeCell ref="I78:K78"/>
    <mergeCell ref="B19:E19"/>
    <mergeCell ref="B22:D22"/>
    <mergeCell ref="B27:E27"/>
    <mergeCell ref="B30:D30"/>
    <mergeCell ref="B67:E67"/>
    <mergeCell ref="J76:L76"/>
    <mergeCell ref="J75:L75"/>
    <mergeCell ref="A68:A69"/>
    <mergeCell ref="B68:R69"/>
    <mergeCell ref="G4:I4"/>
    <mergeCell ref="G5:I5"/>
    <mergeCell ref="G6:I6"/>
    <mergeCell ref="H11:I11"/>
    <mergeCell ref="J11:P11"/>
    <mergeCell ref="B13:D13"/>
  </mergeCells>
  <pageMargins left="0.7" right="0.7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FIJO 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Adames</dc:creator>
  <cp:lastModifiedBy>Laura De Luna</cp:lastModifiedBy>
  <cp:lastPrinted>2026-04-17T19:24:05Z</cp:lastPrinted>
  <dcterms:created xsi:type="dcterms:W3CDTF">2026-03-26T15:29:38Z</dcterms:created>
  <dcterms:modified xsi:type="dcterms:W3CDTF">2026-04-17T19:29:48Z</dcterms:modified>
</cp:coreProperties>
</file>