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Nominas para Subir/2020/"/>
    </mc:Choice>
  </mc:AlternateContent>
  <xr:revisionPtr revIDLastSave="5" documentId="8_{8049180C-6C48-43B3-93AC-9A57E0C32D02}" xr6:coauthVersionLast="47" xr6:coauthVersionMax="47" xr10:uidLastSave="{42D77A2D-D0F3-4631-BECF-7E44C7DF24C3}"/>
  <bookViews>
    <workbookView xWindow="-120" yWindow="-120" windowWidth="29040" windowHeight="15840" xr2:uid="{A269AB55-4E67-41E2-9766-492D2707C386}"/>
  </bookViews>
  <sheets>
    <sheet name="NOMINA  CONTRATADOS AGOSTO 2020" sheetId="1" r:id="rId1"/>
  </sheets>
  <definedNames>
    <definedName name="_xlnm._FilterDatabase" localSheetId="0" hidden="1">'NOMINA  CONTRATADOS AGOSTO 2020'!$A$8:$R$8</definedName>
    <definedName name="_xlnm.Print_Area" localSheetId="0">'NOMINA  CONTRATADOS AGOSTO 2020'!$A$1:$R$37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O23" i="1"/>
  <c r="N23" i="1"/>
  <c r="M23" i="1"/>
  <c r="H23" i="1"/>
  <c r="I22" i="1"/>
  <c r="P20" i="1"/>
  <c r="O20" i="1"/>
  <c r="N20" i="1"/>
  <c r="M20" i="1"/>
  <c r="I20" i="1"/>
  <c r="H20" i="1"/>
  <c r="J19" i="1"/>
  <c r="I19" i="1"/>
  <c r="P17" i="1"/>
  <c r="O17" i="1"/>
  <c r="N17" i="1"/>
  <c r="M17" i="1"/>
  <c r="H17" i="1"/>
  <c r="K16" i="1"/>
  <c r="K17" i="1" s="1"/>
  <c r="I16" i="1"/>
  <c r="P14" i="1"/>
  <c r="O14" i="1"/>
  <c r="N14" i="1"/>
  <c r="M14" i="1"/>
  <c r="K14" i="1"/>
  <c r="I14" i="1"/>
  <c r="H14" i="1"/>
  <c r="L13" i="1"/>
  <c r="L14" i="1" s="1"/>
  <c r="K13" i="1"/>
  <c r="J13" i="1"/>
  <c r="Q13" i="1" s="1"/>
  <c r="P11" i="1"/>
  <c r="P24" i="1" s="1"/>
  <c r="O11" i="1"/>
  <c r="O24" i="1" s="1"/>
  <c r="N11" i="1"/>
  <c r="N24" i="1" s="1"/>
  <c r="M11" i="1"/>
  <c r="M24" i="1" s="1"/>
  <c r="H11" i="1"/>
  <c r="I11" i="1" s="1"/>
  <c r="J10" i="1"/>
  <c r="I10" i="1"/>
  <c r="R13" i="1" l="1"/>
  <c r="R14" i="1" s="1"/>
  <c r="Q14" i="1"/>
  <c r="I24" i="1"/>
  <c r="Q10" i="1"/>
  <c r="R10" i="1" s="1"/>
  <c r="R11" i="1" s="1"/>
  <c r="J11" i="1"/>
  <c r="J14" i="1"/>
  <c r="I17" i="1"/>
  <c r="K10" i="1"/>
  <c r="J16" i="1"/>
  <c r="J20" i="1"/>
  <c r="I23" i="1"/>
  <c r="K19" i="1"/>
  <c r="K20" i="1" s="1"/>
  <c r="J22" i="1"/>
  <c r="L22" i="1" s="1"/>
  <c r="L23" i="1" s="1"/>
  <c r="H24" i="1"/>
  <c r="K22" i="1"/>
  <c r="K23" i="1" s="1"/>
  <c r="Q16" i="1" l="1"/>
  <c r="L16" i="1"/>
  <c r="L17" i="1" s="1"/>
  <c r="J17" i="1"/>
  <c r="Q19" i="1"/>
  <c r="L10" i="1"/>
  <c r="L11" i="1" s="1"/>
  <c r="L24" i="1" s="1"/>
  <c r="K11" i="1"/>
  <c r="K24" i="1" s="1"/>
  <c r="J23" i="1"/>
  <c r="J24" i="1" s="1"/>
  <c r="Q22" i="1"/>
  <c r="L19" i="1"/>
  <c r="L20" i="1" s="1"/>
  <c r="R19" i="1" l="1"/>
  <c r="R20" i="1" s="1"/>
  <c r="Q20" i="1"/>
  <c r="Q11" i="1"/>
  <c r="Q17" i="1"/>
  <c r="R16" i="1"/>
  <c r="R17" i="1" s="1"/>
  <c r="Q23" i="1"/>
  <c r="R22" i="1"/>
  <c r="R23" i="1" s="1"/>
  <c r="Q24" i="1" l="1"/>
  <c r="R24" i="1"/>
</calcChain>
</file>

<file path=xl/sharedStrings.xml><?xml version="1.0" encoding="utf-8"?>
<sst xmlns="http://schemas.openxmlformats.org/spreadsheetml/2006/main" count="67" uniqueCount="51">
  <si>
    <t>DIRECCIÓN GENERAL DE ALIANZAS PÚBLICO PRIVADAS</t>
  </si>
  <si>
    <t xml:space="preserve">NOMINA DE EMPLEADOS CONTRATADOS </t>
  </si>
  <si>
    <t>CORRESPONDIENTE AL MES DE AGOSTO 2020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</si>
  <si>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</si>
  <si>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</si>
  <si>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</si>
  <si>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</si>
  <si>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</si>
  <si>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</si>
  <si>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</si>
  <si>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</si>
  <si>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</si>
  <si>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</si>
  <si>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</si>
  <si>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DIAS TRABAJADOS</t>
  </si>
  <si>
    <t>AFP</t>
  </si>
  <si>
    <t>SFS</t>
  </si>
  <si>
    <t>SUB TOTAL PARA DEDUCCIONES</t>
  </si>
  <si>
    <t>ISR</t>
  </si>
  <si>
    <t>PERCAPITA ADICIONAL</t>
  </si>
  <si>
    <t>OTROS DESCUENTOS</t>
  </si>
  <si>
    <t>SEGURO MEDICO</t>
  </si>
  <si>
    <t>TOTAL DESC.</t>
  </si>
  <si>
    <t>NETO A COBRAR</t>
  </si>
  <si>
    <t xml:space="preserve">DIRECCIÓN DE RECURSOS HUMANOS </t>
  </si>
  <si>
    <t>17/08/2020</t>
  </si>
  <si>
    <t>17/02/2021</t>
  </si>
  <si>
    <t>F</t>
  </si>
  <si>
    <t xml:space="preserve">DALIA FERNANDEZ </t>
  </si>
  <si>
    <t>DIRECTORA DE RECURSOS HUMANOS</t>
  </si>
  <si>
    <t xml:space="preserve">CONTRATADO </t>
  </si>
  <si>
    <t>SUB-TOTAL</t>
  </si>
  <si>
    <t xml:space="preserve">DIRECCIÓN DE COMUNICACIONES </t>
  </si>
  <si>
    <t>18/08/2020</t>
  </si>
  <si>
    <t>18/01/2021</t>
  </si>
  <si>
    <t>ELAINE KARINA NIVAR HERNANDEZ</t>
  </si>
  <si>
    <t>DIRECTORA DE COMUNICACIONES</t>
  </si>
  <si>
    <t>DIRECCIÓN JURIDICA</t>
  </si>
  <si>
    <t>GREY JOSEFINA PEÑA CABRAL</t>
  </si>
  <si>
    <t>DIRECTORA JURIDICA</t>
  </si>
  <si>
    <t xml:space="preserve">DIIRECCIÓN ADMINISTRATIVA Y FINANCIERA </t>
  </si>
  <si>
    <t>M</t>
  </si>
  <si>
    <t>CARLOS ELMUDESI</t>
  </si>
  <si>
    <t xml:space="preserve">DIRECTOR FINANCIERO </t>
  </si>
  <si>
    <t xml:space="preserve">DIRECCIÓN DE PROMOCIÓN DE ALIANZAS PÚBLICO PRIVADAS </t>
  </si>
  <si>
    <t>18/02/2021</t>
  </si>
  <si>
    <t>IZALIA LÓPEZ</t>
  </si>
  <si>
    <t>ENCARGADA DE DEPARTAMENTO PROMOCIÓN Y MODALIDAD DE CONTRATACIÓN APP</t>
  </si>
  <si>
    <t>TOTALES GENERALES</t>
  </si>
  <si>
    <t xml:space="preserve">RAIZA BATISTA </t>
  </si>
  <si>
    <t xml:space="preserve">ANALISTA DE RRHH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</si>
</sst>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mm/dd/yyyy;@"/>
    <numFmt numFmtId="166" formatCode="_([$RD$-1C0A]* #,##0.00_);_([$RD$-1C0A]* \(#,##0.00\);_([$RD$-1C0A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b/>
      <sz val="14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0" fontId="7" fillId="2" borderId="1" xfId="3" applyFont="1" applyFill="1" applyBorder="1" applyAlignment="1">
      <alignment horizontal="center"/>
    </xf>
    <xf numFmtId="0" fontId="8" fillId="0" borderId="0" xfId="3" applyFont="1"/>
    <xf numFmtId="0" fontId="9" fillId="2" borderId="4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166" fontId="12" fillId="0" borderId="4" xfId="1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center"/>
    </xf>
    <xf numFmtId="165" fontId="12" fillId="0" borderId="2" xfId="3" applyNumberFormat="1" applyFont="1" applyBorder="1" applyAlignment="1">
      <alignment horizontal="left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11" fillId="0" borderId="4" xfId="3" applyFont="1" applyBorder="1" applyAlignment="1">
      <alignment horizontal="left"/>
    </xf>
    <xf numFmtId="166" fontId="11" fillId="2" borderId="4" xfId="3" applyNumberFormat="1" applyFont="1" applyFill="1" applyBorder="1" applyAlignment="1">
      <alignment horizontal="center"/>
    </xf>
    <xf numFmtId="166" fontId="11" fillId="0" borderId="4" xfId="3" applyNumberFormat="1" applyFont="1" applyBorder="1" applyAlignment="1">
      <alignment horizontal="center"/>
    </xf>
    <xf numFmtId="165" fontId="12" fillId="0" borderId="4" xfId="3" applyNumberFormat="1" applyFont="1" applyBorder="1" applyAlignment="1">
      <alignment horizontal="left"/>
    </xf>
    <xf numFmtId="165" fontId="12" fillId="0" borderId="1" xfId="3" applyNumberFormat="1" applyFont="1" applyBorder="1" applyAlignment="1">
      <alignment horizontal="center"/>
    </xf>
    <xf numFmtId="0" fontId="11" fillId="0" borderId="3" xfId="3" applyFont="1" applyBorder="1" applyAlignment="1">
      <alignment horizontal="left"/>
    </xf>
    <xf numFmtId="165" fontId="11" fillId="0" borderId="4" xfId="3" applyNumberFormat="1" applyFont="1" applyBorder="1" applyAlignment="1">
      <alignment horizontal="center"/>
    </xf>
    <xf numFmtId="166" fontId="11" fillId="0" borderId="3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center"/>
    </xf>
    <xf numFmtId="165" fontId="12" fillId="0" borderId="3" xfId="3" applyNumberFormat="1" applyFont="1" applyBorder="1" applyAlignment="1">
      <alignment horizontal="left" wrapText="1"/>
    </xf>
    <xf numFmtId="0" fontId="5" fillId="0" borderId="6" xfId="3" applyFont="1" applyBorder="1"/>
    <xf numFmtId="44" fontId="5" fillId="0" borderId="0" xfId="3" applyNumberFormat="1" applyFont="1"/>
    <xf numFmtId="166" fontId="7" fillId="0" borderId="0" xfId="4" applyNumberFormat="1" applyFont="1"/>
    <xf numFmtId="166" fontId="13" fillId="0" borderId="0" xfId="3" applyNumberFormat="1" applyFont="1"/>
    <xf numFmtId="0" fontId="13" fillId="0" borderId="0" xfId="3" applyFont="1"/>
    <xf numFmtId="43" fontId="5" fillId="0" borderId="0" xfId="1" applyFont="1"/>
    <xf numFmtId="166" fontId="5" fillId="0" borderId="0" xfId="3" applyNumberFormat="1" applyFont="1"/>
    <xf numFmtId="43" fontId="14" fillId="0" borderId="0" xfId="1" applyFont="1"/>
    <xf numFmtId="166" fontId="5" fillId="0" borderId="0" xfId="1" applyNumberFormat="1" applyFont="1"/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43" fontId="16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6" fillId="0" borderId="0" xfId="3" applyFont="1"/>
    <xf numFmtId="0" fontId="16" fillId="0" borderId="0" xfId="3" applyFont="1" applyAlignment="1">
      <alignment horizontal="center"/>
    </xf>
    <xf numFmtId="43" fontId="16" fillId="0" borderId="0" xfId="1" applyFont="1" applyAlignment="1">
      <alignment wrapText="1"/>
    </xf>
    <xf numFmtId="0" fontId="15" fillId="0" borderId="0" xfId="3" applyFont="1" applyAlignment="1">
      <alignment horizontal="center"/>
    </xf>
    <xf numFmtId="43" fontId="15" fillId="0" borderId="0" xfId="1" applyFont="1" applyAlignment="1">
      <alignment wrapText="1"/>
    </xf>
    <xf numFmtId="0" fontId="15" fillId="0" borderId="0" xfId="3" applyFont="1"/>
    <xf numFmtId="43" fontId="15" fillId="0" borderId="0" xfId="1" applyFont="1" applyAlignment="1">
      <alignment horizontal="center" vertical="center" wrapText="1"/>
    </xf>
    <xf numFmtId="4" fontId="16" fillId="0" borderId="0" xfId="3" applyNumberFormat="1" applyFont="1" applyAlignment="1">
      <alignment horizontal="center" vertical="center" wrapText="1"/>
    </xf>
    <xf numFmtId="14" fontId="16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43" fontId="15" fillId="0" borderId="0" xfId="3" applyNumberFormat="1" applyFont="1" applyAlignment="1">
      <alignment horizontal="center" vertical="center" wrapText="1"/>
    </xf>
    <xf numFmtId="43" fontId="15" fillId="0" borderId="0" xfId="1" applyFont="1"/>
    <xf numFmtId="43" fontId="16" fillId="0" borderId="0" xfId="1" applyFont="1" applyAlignment="1">
      <alignment horizontal="right" vertical="center" wrapText="1"/>
    </xf>
    <xf numFmtId="4" fontId="16" fillId="0" borderId="0" xfId="3" applyNumberFormat="1" applyFont="1" applyAlignment="1">
      <alignment horizontal="right" vertical="center" wrapText="1"/>
    </xf>
    <xf numFmtId="165" fontId="11" fillId="0" borderId="1" xfId="3" applyNumberFormat="1" applyFont="1" applyBorder="1" applyAlignment="1">
      <alignment horizontal="center"/>
    </xf>
    <xf numFmtId="165" fontId="11" fillId="0" borderId="3" xfId="3" applyNumberFormat="1" applyFont="1" applyBorder="1" applyAlignment="1">
      <alignment horizontal="center"/>
    </xf>
    <xf numFmtId="165" fontId="11" fillId="0" borderId="2" xfId="3" applyNumberFormat="1" applyFont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165" fontId="11" fillId="0" borderId="1" xfId="3" applyNumberFormat="1" applyFont="1" applyBorder="1" applyAlignment="1">
      <alignment horizontal="left"/>
    </xf>
    <xf numFmtId="165" fontId="11" fillId="0" borderId="3" xfId="3" applyNumberFormat="1" applyFont="1" applyBorder="1" applyAlignment="1">
      <alignment horizontal="left"/>
    </xf>
    <xf numFmtId="165" fontId="11" fillId="0" borderId="2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5" fontId="11" fillId="0" borderId="6" xfId="3" applyNumberFormat="1" applyFont="1" applyBorder="1" applyAlignment="1">
      <alignment horizontal="left"/>
    </xf>
    <xf numFmtId="165" fontId="11" fillId="0" borderId="8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B4208B73-CF90-451D-91A6-909F8EF39DB0}"/>
    <cellStyle name="Normal_Hoja1" xfId="3" xr:uid="{75E155C6-4A14-4DC7-8A6D-A9F6B2508F24}"/>
    <cellStyle name="Normal_Nomina" xfId="4" xr:uid="{9BFA2F68-F723-4634-8234-A60C12C0A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42970</xdr:rowOff>
    </xdr:from>
    <xdr:to>
      <xdr:col>2</xdr:col>
      <xdr:colOff>1202202</xdr:colOff>
      <xdr:row>5</xdr:row>
      <xdr:rowOff>93616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D2044C-FF50-4C61-B64C-11A5B2353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1125"/>
          <a:ext cx="4688352" cy="1953741"/>
        </a:xfrm>
        <a:prstGeom prst="rect">
          <a:avLst/>
        </a:prstGeom>
      </xdr:spPr>
    </xdr:pic>
    <xdr:clientData/>
  </xdr:twoCellAnchor>
  <xdr:twoCellAnchor editAs="oneCell">
    <xdr:from>
      <xdr:col>5</xdr:col>
      <xdr:colOff>4075047</xdr:colOff>
      <xdr:row>26</xdr:row>
      <xdr:rowOff>22679</xdr:rowOff>
    </xdr:from>
    <xdr:to>
      <xdr:col>5</xdr:col>
      <xdr:colOff>6555943</xdr:colOff>
      <xdr:row>27</xdr:row>
      <xdr:rowOff>132262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9EC295-A762-48AF-9FC2-B68A0FD8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91122" y="15877994"/>
          <a:ext cx="2480896" cy="589643"/>
        </a:xfrm>
        <a:prstGeom prst="rect">
          <a:avLst/>
        </a:prstGeom>
      </xdr:spPr>
    </xdr:pic>
    <xdr:clientData/>
  </xdr:twoCellAnchor>
  <xdr:twoCellAnchor editAs="oneCell">
    <xdr:from>
      <xdr:col>5</xdr:col>
      <xdr:colOff>9751785</xdr:colOff>
      <xdr:row>28</xdr:row>
      <xdr:rowOff>272143</xdr:rowOff>
    </xdr:from>
    <xdr:to>
      <xdr:col>7</xdr:col>
      <xdr:colOff>2208024</xdr:colOff>
      <xdr:row>35</xdr:row>
      <xdr:rowOff>446944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ACB1DB-59A8-CB9E-1473-69E4C9261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53749" y="17031607"/>
          <a:ext cx="4974811" cy="35085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E5FE7-11E8-4DDA-8005-129E2DBD370E}">
  <sheetPr>
    <pageSetUpPr fitToPage="1"/>
  </sheetPr>
  <dimension ref="A1:R52"/>
  <sheetViews>
    <sheetView showGridLines="0" tabSelected="1" view="pageBreakPreview" zoomScale="42" zoomScaleSheetLayoutView="42" workbookViewId="0">
      <pane xSplit="5" ySplit="8" topLeftCell="F17" activePane="bottomRight" state="frozen"/>
      <selection pane="topRight" activeCell="E1" sqref="E1"/>
      <selection pane="bottomLeft" activeCell="A11" sqref="A11"/>
      <selection pane="bottomRight" activeCell="J28" sqref="J28:L29"/>
    </sheetView>
  </sheetViews>
  <sheetFormatPr baseColWidth="10" defaultColWidth="11.42578125" defaultRowHeight="13.5" x14ac:dyDescent="0.25"/>
  <cols>
    <col min="1" max="1" width="15.7109375" style="1" customWidth="1"/>
    <col min="2" max="3" width="35.140625" style="1" customWidth="1"/>
    <col min="4" max="4" width="35.42578125" style="1" customWidth="1"/>
    <col min="5" max="5" width="87.28515625" style="1" bestFit="1" customWidth="1"/>
    <col min="6" max="6" width="151.28515625" style="1" bestFit="1" customWidth="1"/>
    <col min="7" max="7" width="36.28515625" style="1" customWidth="1"/>
    <col min="8" max="9" width="49.85546875" style="1" customWidth="1"/>
    <col min="10" max="10" width="39.7109375" style="1" customWidth="1"/>
    <col min="11" max="11" width="37.85546875" style="1" customWidth="1"/>
    <col min="12" max="12" width="44.140625" style="1" customWidth="1"/>
    <col min="13" max="13" width="46.85546875" style="1" customWidth="1"/>
    <col min="14" max="14" width="40.7109375" style="1" customWidth="1"/>
    <col min="15" max="15" width="38.42578125" style="1" customWidth="1"/>
    <col min="16" max="16" width="26.5703125" style="1" customWidth="1"/>
    <col min="17" max="17" width="40.85546875" style="1" bestFit="1" customWidth="1"/>
    <col min="18" max="18" width="41.140625" style="1" customWidth="1"/>
    <col min="19" max="19" width="11.42578125" style="1"/>
    <col min="20" max="20" width="19.140625" style="1" bestFit="1" customWidth="1"/>
    <col min="21" max="16384" width="11.42578125" style="1"/>
  </cols>
  <sheetData>
    <row r="1" spans="1:18" ht="37.5" customHeight="1" x14ac:dyDescent="0.25"/>
    <row r="2" spans="1:18" ht="37.5" customHeight="1" x14ac:dyDescent="0.4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7.5" customHeight="1" x14ac:dyDescent="0.4">
      <c r="D4" s="2"/>
      <c r="E4" s="2"/>
      <c r="F4" s="4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8" ht="37.5" customHeight="1" x14ac:dyDescent="0.45">
      <c r="D5" s="5"/>
      <c r="E5" s="5"/>
      <c r="F5" s="6" t="s">
        <v>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</row>
    <row r="6" spans="1:18" ht="37.5" customHeight="1" thickBot="1" x14ac:dyDescent="0.5">
      <c r="D6" s="7"/>
      <c r="E6" s="7"/>
      <c r="F6" s="8" t="s">
        <v>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"/>
    </row>
    <row r="7" spans="1:18" ht="101.45" customHeight="1" thickBot="1" x14ac:dyDescent="0.45">
      <c r="D7" s="9"/>
      <c r="E7" s="10"/>
      <c r="F7" s="10"/>
      <c r="G7" s="10"/>
      <c r="H7" s="11" t="s">
        <v>3</v>
      </c>
      <c r="I7" s="11"/>
      <c r="J7" s="67" t="s">
        <v>4</v>
      </c>
      <c r="K7" s="68"/>
      <c r="L7" s="69" t="s">
        <v>5</v>
      </c>
      <c r="M7" s="69"/>
      <c r="N7" s="69"/>
      <c r="O7" s="69"/>
      <c r="P7" s="68"/>
      <c r="Q7" s="10"/>
      <c r="R7" s="12"/>
    </row>
    <row r="8" spans="1:18" ht="126" customHeight="1" thickBot="1" x14ac:dyDescent="0.3">
      <c r="A8" s="13" t="s">
        <v>6</v>
      </c>
      <c r="B8" s="13" t="s">
        <v>7</v>
      </c>
      <c r="C8" s="13" t="s">
        <v>8</v>
      </c>
      <c r="D8" s="13" t="s">
        <v>9</v>
      </c>
      <c r="E8" s="13" t="s">
        <v>10</v>
      </c>
      <c r="F8" s="14" t="s">
        <v>11</v>
      </c>
      <c r="G8" s="14" t="s">
        <v>12</v>
      </c>
      <c r="H8" s="14" t="s">
        <v>13</v>
      </c>
      <c r="I8" s="13" t="s">
        <v>14</v>
      </c>
      <c r="J8" s="15" t="s">
        <v>15</v>
      </c>
      <c r="K8" s="14" t="s">
        <v>16</v>
      </c>
      <c r="L8" s="14" t="s">
        <v>17</v>
      </c>
      <c r="M8" s="14" t="s">
        <v>18</v>
      </c>
      <c r="N8" s="13" t="s">
        <v>19</v>
      </c>
      <c r="O8" s="15" t="s">
        <v>20</v>
      </c>
      <c r="P8" s="16" t="s">
        <v>21</v>
      </c>
      <c r="Q8" s="14" t="s">
        <v>22</v>
      </c>
      <c r="R8" s="17" t="s">
        <v>23</v>
      </c>
    </row>
    <row r="9" spans="1:18" ht="48.6" customHeight="1" thickBot="1" x14ac:dyDescent="0.45">
      <c r="A9" s="18"/>
      <c r="B9" s="70" t="s">
        <v>24</v>
      </c>
      <c r="C9" s="71"/>
      <c r="D9" s="71"/>
      <c r="E9" s="72"/>
      <c r="F9" s="19"/>
      <c r="G9" s="19"/>
      <c r="H9" s="20"/>
      <c r="I9" s="20"/>
      <c r="J9" s="21"/>
      <c r="K9" s="21"/>
      <c r="L9" s="21"/>
      <c r="M9" s="21"/>
      <c r="N9" s="21"/>
      <c r="O9" s="21"/>
      <c r="P9" s="21"/>
      <c r="Q9" s="21"/>
      <c r="R9" s="21"/>
    </row>
    <row r="10" spans="1:18" ht="36.6" customHeight="1" thickBot="1" x14ac:dyDescent="0.5">
      <c r="A10" s="18">
        <v>1</v>
      </c>
      <c r="B10" s="22" t="s">
        <v>25</v>
      </c>
      <c r="C10" s="22" t="s">
        <v>26</v>
      </c>
      <c r="D10" s="22" t="s">
        <v>27</v>
      </c>
      <c r="E10" s="23" t="s">
        <v>28</v>
      </c>
      <c r="F10" s="19" t="s">
        <v>29</v>
      </c>
      <c r="G10" s="19" t="s">
        <v>30</v>
      </c>
      <c r="H10" s="20">
        <v>200000</v>
      </c>
      <c r="I10" s="20">
        <f>H10/2</f>
        <v>100000</v>
      </c>
      <c r="J10" s="21">
        <f>I10*2.87%</f>
        <v>2870</v>
      </c>
      <c r="K10" s="21">
        <f>I10*3.04%</f>
        <v>3040</v>
      </c>
      <c r="L10" s="21">
        <f>I10-J10-K10</f>
        <v>94090</v>
      </c>
      <c r="M10" s="21">
        <v>12105.44</v>
      </c>
      <c r="N10" s="21"/>
      <c r="O10" s="21">
        <v>25</v>
      </c>
      <c r="P10" s="21"/>
      <c r="Q10" s="21">
        <f>J10+K10+M10+N10+O10+P10</f>
        <v>18040.440000000002</v>
      </c>
      <c r="R10" s="21">
        <f>I10-Q10</f>
        <v>81959.56</v>
      </c>
    </row>
    <row r="11" spans="1:18" ht="39.6" customHeight="1" thickBot="1" x14ac:dyDescent="0.5">
      <c r="A11" s="18"/>
      <c r="B11" s="64" t="s">
        <v>31</v>
      </c>
      <c r="C11" s="65"/>
      <c r="D11" s="65"/>
      <c r="E11" s="65"/>
      <c r="F11" s="66"/>
      <c r="G11" s="26"/>
      <c r="H11" s="27">
        <f>H10</f>
        <v>200000</v>
      </c>
      <c r="I11" s="27">
        <f>H11/2</f>
        <v>100000</v>
      </c>
      <c r="J11" s="27">
        <f t="shared" ref="J11:R11" si="0">J10</f>
        <v>2870</v>
      </c>
      <c r="K11" s="27">
        <f t="shared" si="0"/>
        <v>3040</v>
      </c>
      <c r="L11" s="27">
        <f t="shared" si="0"/>
        <v>94090</v>
      </c>
      <c r="M11" s="27">
        <f t="shared" si="0"/>
        <v>12105.44</v>
      </c>
      <c r="N11" s="27">
        <f t="shared" si="0"/>
        <v>0</v>
      </c>
      <c r="O11" s="27">
        <f t="shared" si="0"/>
        <v>25</v>
      </c>
      <c r="P11" s="27">
        <f t="shared" si="0"/>
        <v>0</v>
      </c>
      <c r="Q11" s="21">
        <f>J11+K11+M11+N11+O11+P11</f>
        <v>18040.440000000002</v>
      </c>
      <c r="R11" s="27">
        <f t="shared" si="0"/>
        <v>81959.56</v>
      </c>
    </row>
    <row r="12" spans="1:18" ht="48.6" customHeight="1" thickBot="1" x14ac:dyDescent="0.45">
      <c r="A12" s="18"/>
      <c r="B12" s="70" t="s">
        <v>32</v>
      </c>
      <c r="C12" s="71"/>
      <c r="D12" s="71"/>
      <c r="E12" s="71"/>
      <c r="F12" s="25"/>
      <c r="G12" s="2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37.15" customHeight="1" thickBot="1" x14ac:dyDescent="0.5">
      <c r="A13" s="18">
        <v>2</v>
      </c>
      <c r="B13" s="22" t="s">
        <v>33</v>
      </c>
      <c r="C13" s="22" t="s">
        <v>34</v>
      </c>
      <c r="D13" s="22" t="s">
        <v>27</v>
      </c>
      <c r="E13" s="29" t="s">
        <v>35</v>
      </c>
      <c r="F13" s="29" t="s">
        <v>36</v>
      </c>
      <c r="G13" s="19" t="s">
        <v>30</v>
      </c>
      <c r="H13" s="20">
        <v>200000</v>
      </c>
      <c r="I13" s="20">
        <v>100000</v>
      </c>
      <c r="J13" s="20">
        <f>I13*2.87%</f>
        <v>2870</v>
      </c>
      <c r="K13" s="20">
        <f>I13*3.04%</f>
        <v>3040</v>
      </c>
      <c r="L13" s="20">
        <f>I13-J13-K13</f>
        <v>94090</v>
      </c>
      <c r="M13" s="20">
        <v>12105.44</v>
      </c>
      <c r="N13" s="20"/>
      <c r="O13" s="20">
        <v>25</v>
      </c>
      <c r="P13" s="20"/>
      <c r="Q13" s="20">
        <f>J13+K13+M13+N13+O13+P13</f>
        <v>18040.440000000002</v>
      </c>
      <c r="R13" s="20">
        <f>I13-Q13</f>
        <v>81959.56</v>
      </c>
    </row>
    <row r="14" spans="1:18" ht="48.6" customHeight="1" thickBot="1" x14ac:dyDescent="0.5">
      <c r="A14" s="18"/>
      <c r="B14" s="64" t="s">
        <v>31</v>
      </c>
      <c r="C14" s="65"/>
      <c r="D14" s="65"/>
      <c r="E14" s="65"/>
      <c r="F14" s="66"/>
      <c r="G14" s="26"/>
      <c r="H14" s="27">
        <f>H13</f>
        <v>200000</v>
      </c>
      <c r="I14" s="27">
        <f t="shared" ref="I14:R14" si="1">I13</f>
        <v>100000</v>
      </c>
      <c r="J14" s="27">
        <f t="shared" si="1"/>
        <v>2870</v>
      </c>
      <c r="K14" s="27">
        <f t="shared" si="1"/>
        <v>3040</v>
      </c>
      <c r="L14" s="27">
        <f t="shared" si="1"/>
        <v>94090</v>
      </c>
      <c r="M14" s="27">
        <f t="shared" si="1"/>
        <v>12105.44</v>
      </c>
      <c r="N14" s="27">
        <f t="shared" si="1"/>
        <v>0</v>
      </c>
      <c r="O14" s="27">
        <f t="shared" si="1"/>
        <v>25</v>
      </c>
      <c r="P14" s="27">
        <f t="shared" si="1"/>
        <v>0</v>
      </c>
      <c r="Q14" s="27">
        <f t="shared" si="1"/>
        <v>18040.440000000002</v>
      </c>
      <c r="R14" s="27">
        <f t="shared" si="1"/>
        <v>81959.56</v>
      </c>
    </row>
    <row r="15" spans="1:18" ht="37.15" customHeight="1" thickBot="1" x14ac:dyDescent="0.45">
      <c r="A15" s="18"/>
      <c r="B15" s="70" t="s">
        <v>37</v>
      </c>
      <c r="C15" s="71"/>
      <c r="D15" s="71"/>
      <c r="E15" s="72"/>
      <c r="F15" s="25"/>
      <c r="G15" s="26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38.450000000000003" customHeight="1" thickBot="1" x14ac:dyDescent="0.45">
      <c r="A16" s="18">
        <v>3</v>
      </c>
      <c r="B16" s="30" t="s">
        <v>25</v>
      </c>
      <c r="C16" s="30" t="s">
        <v>26</v>
      </c>
      <c r="D16" s="22" t="s">
        <v>27</v>
      </c>
      <c r="E16" s="29" t="s">
        <v>38</v>
      </c>
      <c r="F16" s="23" t="s">
        <v>39</v>
      </c>
      <c r="G16" s="19" t="s">
        <v>30</v>
      </c>
      <c r="H16" s="20">
        <v>225000</v>
      </c>
      <c r="I16" s="20">
        <f>H16/2</f>
        <v>112500</v>
      </c>
      <c r="J16" s="20">
        <f>I16*2.87%</f>
        <v>3228.75</v>
      </c>
      <c r="K16" s="20">
        <f>I16*3.04%</f>
        <v>3420</v>
      </c>
      <c r="L16" s="20">
        <f>H16-J16-K16</f>
        <v>218351.25</v>
      </c>
      <c r="M16" s="20">
        <v>15045.75</v>
      </c>
      <c r="N16" s="20"/>
      <c r="O16" s="20">
        <v>25</v>
      </c>
      <c r="P16" s="20"/>
      <c r="Q16" s="20">
        <f>J16+K16+N16+O16+P16+M16</f>
        <v>21719.5</v>
      </c>
      <c r="R16" s="20">
        <f>I16-Q16</f>
        <v>90780.5</v>
      </c>
    </row>
    <row r="17" spans="1:18" ht="48.6" customHeight="1" thickBot="1" x14ac:dyDescent="0.5">
      <c r="A17" s="18"/>
      <c r="B17" s="64" t="s">
        <v>31</v>
      </c>
      <c r="C17" s="65"/>
      <c r="D17" s="65"/>
      <c r="E17" s="65"/>
      <c r="F17" s="66"/>
      <c r="G17" s="26"/>
      <c r="H17" s="27">
        <f>H16</f>
        <v>225000</v>
      </c>
      <c r="I17" s="27">
        <f t="shared" ref="I17:R17" si="2">I16</f>
        <v>112500</v>
      </c>
      <c r="J17" s="27">
        <f t="shared" si="2"/>
        <v>3228.75</v>
      </c>
      <c r="K17" s="27">
        <f t="shared" si="2"/>
        <v>3420</v>
      </c>
      <c r="L17" s="27">
        <f t="shared" si="2"/>
        <v>218351.25</v>
      </c>
      <c r="M17" s="27">
        <f t="shared" si="2"/>
        <v>15045.75</v>
      </c>
      <c r="N17" s="27">
        <f t="shared" si="2"/>
        <v>0</v>
      </c>
      <c r="O17" s="27">
        <f t="shared" si="2"/>
        <v>25</v>
      </c>
      <c r="P17" s="27">
        <f t="shared" si="2"/>
        <v>0</v>
      </c>
      <c r="Q17" s="27">
        <f t="shared" si="2"/>
        <v>21719.5</v>
      </c>
      <c r="R17" s="27">
        <f t="shared" si="2"/>
        <v>90780.5</v>
      </c>
    </row>
    <row r="18" spans="1:18" ht="48.6" customHeight="1" thickBot="1" x14ac:dyDescent="0.45">
      <c r="A18" s="18"/>
      <c r="B18" s="70" t="s">
        <v>40</v>
      </c>
      <c r="C18" s="71"/>
      <c r="D18" s="71"/>
      <c r="E18" s="72"/>
      <c r="F18" s="25"/>
      <c r="G18" s="26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ht="37.15" customHeight="1" thickBot="1" x14ac:dyDescent="0.5">
      <c r="A19" s="18">
        <v>4</v>
      </c>
      <c r="B19" s="30" t="s">
        <v>25</v>
      </c>
      <c r="C19" s="30" t="s">
        <v>26</v>
      </c>
      <c r="D19" s="22" t="s">
        <v>41</v>
      </c>
      <c r="E19" s="23" t="s">
        <v>42</v>
      </c>
      <c r="F19" s="23" t="s">
        <v>43</v>
      </c>
      <c r="G19" s="19" t="s">
        <v>30</v>
      </c>
      <c r="H19" s="20">
        <v>200000</v>
      </c>
      <c r="I19" s="20">
        <f>H19/2</f>
        <v>100000</v>
      </c>
      <c r="J19" s="20">
        <f>I19*2.87%</f>
        <v>2870</v>
      </c>
      <c r="K19" s="20">
        <f>I19*3.04%</f>
        <v>3040</v>
      </c>
      <c r="L19" s="20">
        <f>I19-J19-K19</f>
        <v>94090</v>
      </c>
      <c r="M19" s="20">
        <v>12105.44</v>
      </c>
      <c r="N19" s="28"/>
      <c r="O19" s="28">
        <v>25</v>
      </c>
      <c r="P19" s="28"/>
      <c r="Q19" s="20">
        <f>J19+K19+M19+N19+O19+P19</f>
        <v>18040.440000000002</v>
      </c>
      <c r="R19" s="20">
        <f>I19-Q19</f>
        <v>81959.56</v>
      </c>
    </row>
    <row r="20" spans="1:18" ht="48.6" customHeight="1" thickBot="1" x14ac:dyDescent="0.5">
      <c r="A20" s="18"/>
      <c r="B20" s="64" t="s">
        <v>31</v>
      </c>
      <c r="C20" s="65"/>
      <c r="D20" s="65"/>
      <c r="E20" s="65"/>
      <c r="F20" s="66"/>
      <c r="G20" s="31"/>
      <c r="H20" s="27">
        <f>H19</f>
        <v>200000</v>
      </c>
      <c r="I20" s="27">
        <f t="shared" ref="I20:R20" si="3">I19</f>
        <v>100000</v>
      </c>
      <c r="J20" s="27">
        <f t="shared" si="3"/>
        <v>2870</v>
      </c>
      <c r="K20" s="27">
        <f t="shared" si="3"/>
        <v>3040</v>
      </c>
      <c r="L20" s="27">
        <f t="shared" si="3"/>
        <v>94090</v>
      </c>
      <c r="M20" s="27">
        <f t="shared" si="3"/>
        <v>12105.44</v>
      </c>
      <c r="N20" s="27">
        <f t="shared" si="3"/>
        <v>0</v>
      </c>
      <c r="O20" s="27">
        <f t="shared" si="3"/>
        <v>25</v>
      </c>
      <c r="P20" s="27">
        <f t="shared" si="3"/>
        <v>0</v>
      </c>
      <c r="Q20" s="27">
        <f t="shared" si="3"/>
        <v>18040.440000000002</v>
      </c>
      <c r="R20" s="27">
        <f t="shared" si="3"/>
        <v>81959.56</v>
      </c>
    </row>
    <row r="21" spans="1:18" ht="48.6" customHeight="1" thickBot="1" x14ac:dyDescent="0.45">
      <c r="A21" s="32"/>
      <c r="B21" s="70" t="s">
        <v>44</v>
      </c>
      <c r="C21" s="74"/>
      <c r="D21" s="71"/>
      <c r="E21" s="72"/>
      <c r="F21" s="24"/>
      <c r="G21" s="24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ht="57.75" thickBot="1" x14ac:dyDescent="0.45">
      <c r="A22" s="18">
        <v>5</v>
      </c>
      <c r="B22" s="30" t="s">
        <v>33</v>
      </c>
      <c r="C22" s="22" t="s">
        <v>45</v>
      </c>
      <c r="D22" s="34" t="s">
        <v>27</v>
      </c>
      <c r="E22" s="29" t="s">
        <v>46</v>
      </c>
      <c r="F22" s="35" t="s">
        <v>47</v>
      </c>
      <c r="G22" s="22" t="s">
        <v>30</v>
      </c>
      <c r="H22" s="20">
        <v>150000</v>
      </c>
      <c r="I22" s="20">
        <f>H22/2</f>
        <v>75000</v>
      </c>
      <c r="J22" s="20">
        <f>I22*2.87%</f>
        <v>2152.5</v>
      </c>
      <c r="K22" s="20">
        <f>I22*3.04%</f>
        <v>2280</v>
      </c>
      <c r="L22" s="20">
        <f>I22-J22-K22</f>
        <v>70567.5</v>
      </c>
      <c r="M22" s="20">
        <v>6309.35</v>
      </c>
      <c r="N22" s="33"/>
      <c r="O22" s="20">
        <v>25</v>
      </c>
      <c r="P22" s="33"/>
      <c r="Q22" s="20">
        <f>J22+K22+M22+N22+O22+P22</f>
        <v>10766.85</v>
      </c>
      <c r="R22" s="20">
        <f>I22-Q22</f>
        <v>64233.15</v>
      </c>
    </row>
    <row r="23" spans="1:18" ht="48.6" customHeight="1" thickBot="1" x14ac:dyDescent="0.5">
      <c r="A23" s="32"/>
      <c r="B23" s="64" t="s">
        <v>31</v>
      </c>
      <c r="C23" s="75"/>
      <c r="D23" s="65"/>
      <c r="E23" s="65"/>
      <c r="F23" s="65"/>
      <c r="G23" s="28"/>
      <c r="H23" s="27">
        <f>H22</f>
        <v>150000</v>
      </c>
      <c r="I23" s="27">
        <f t="shared" ref="I23:R23" si="4">I22</f>
        <v>75000</v>
      </c>
      <c r="J23" s="27">
        <f t="shared" si="4"/>
        <v>2152.5</v>
      </c>
      <c r="K23" s="27">
        <f t="shared" si="4"/>
        <v>2280</v>
      </c>
      <c r="L23" s="27">
        <f t="shared" si="4"/>
        <v>70567.5</v>
      </c>
      <c r="M23" s="27">
        <f t="shared" si="4"/>
        <v>6309.35</v>
      </c>
      <c r="N23" s="27">
        <f t="shared" si="4"/>
        <v>0</v>
      </c>
      <c r="O23" s="27">
        <f t="shared" si="4"/>
        <v>25</v>
      </c>
      <c r="P23" s="27">
        <f t="shared" si="4"/>
        <v>0</v>
      </c>
      <c r="Q23" s="27">
        <f t="shared" si="4"/>
        <v>10766.85</v>
      </c>
      <c r="R23" s="27">
        <f t="shared" si="4"/>
        <v>64233.15</v>
      </c>
    </row>
    <row r="24" spans="1:18" ht="48.6" customHeight="1" thickBot="1" x14ac:dyDescent="0.5">
      <c r="A24" s="18"/>
      <c r="B24" s="64" t="s">
        <v>48</v>
      </c>
      <c r="C24" s="65"/>
      <c r="D24" s="65"/>
      <c r="E24" s="65"/>
      <c r="F24" s="66"/>
      <c r="G24" s="19"/>
      <c r="H24" s="27">
        <f t="shared" ref="H24:R24" si="5">H11+H14+H17+H20+H23</f>
        <v>975000</v>
      </c>
      <c r="I24" s="27">
        <f t="shared" si="5"/>
        <v>487500</v>
      </c>
      <c r="J24" s="27">
        <f t="shared" si="5"/>
        <v>13991.25</v>
      </c>
      <c r="K24" s="27">
        <f t="shared" si="5"/>
        <v>14820</v>
      </c>
      <c r="L24" s="27">
        <f t="shared" si="5"/>
        <v>571188.75</v>
      </c>
      <c r="M24" s="27">
        <f t="shared" si="5"/>
        <v>57671.420000000006</v>
      </c>
      <c r="N24" s="27">
        <f t="shared" si="5"/>
        <v>0</v>
      </c>
      <c r="O24" s="27">
        <f t="shared" si="5"/>
        <v>125</v>
      </c>
      <c r="P24" s="27">
        <f t="shared" si="5"/>
        <v>0</v>
      </c>
      <c r="Q24" s="27">
        <f t="shared" si="5"/>
        <v>86607.670000000013</v>
      </c>
      <c r="R24" s="27">
        <f t="shared" si="5"/>
        <v>400892.33</v>
      </c>
    </row>
    <row r="25" spans="1:18" ht="37.5" customHeight="1" x14ac:dyDescent="0.35">
      <c r="D25" s="3"/>
      <c r="E25" s="36"/>
      <c r="F25" s="3"/>
      <c r="G25" s="3"/>
      <c r="H25" s="3"/>
      <c r="I25" s="37"/>
      <c r="J25" s="3"/>
      <c r="K25" s="3"/>
      <c r="L25" s="3"/>
      <c r="M25" s="3"/>
      <c r="N25" s="3"/>
      <c r="O25" s="3"/>
      <c r="P25" s="38"/>
      <c r="Q25" s="3"/>
      <c r="R25" s="36"/>
    </row>
    <row r="26" spans="1:18" ht="37.5" customHeight="1" x14ac:dyDescent="0.35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8"/>
      <c r="Q26" s="3"/>
      <c r="R26" s="3"/>
    </row>
    <row r="27" spans="1:18" ht="37.5" customHeight="1" x14ac:dyDescent="0.4">
      <c r="D27" s="3"/>
      <c r="E27" s="9"/>
      <c r="F27" s="3"/>
      <c r="G27" s="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37.5" customHeight="1" x14ac:dyDescent="0.5">
      <c r="D28" s="3"/>
      <c r="F28" s="4" t="s">
        <v>49</v>
      </c>
      <c r="G28" s="3"/>
      <c r="H28" s="40"/>
      <c r="I28" s="40"/>
      <c r="J28" s="73"/>
      <c r="K28" s="73"/>
      <c r="L28" s="73"/>
      <c r="M28" s="41"/>
      <c r="N28" s="41"/>
      <c r="O28" s="41"/>
      <c r="P28" s="42"/>
      <c r="Q28" s="3"/>
      <c r="R28" s="43"/>
    </row>
    <row r="29" spans="1:18" ht="37.5" customHeight="1" x14ac:dyDescent="0.45">
      <c r="D29" s="3"/>
      <c r="F29" s="4" t="s">
        <v>50</v>
      </c>
      <c r="G29" s="3"/>
      <c r="H29" s="3"/>
      <c r="I29" s="3"/>
      <c r="J29" s="3"/>
      <c r="K29" s="4"/>
      <c r="L29" s="3"/>
      <c r="M29" s="3"/>
      <c r="N29" s="3"/>
      <c r="O29" s="3"/>
      <c r="P29" s="42"/>
      <c r="Q29" s="3"/>
      <c r="R29" s="44"/>
    </row>
    <row r="30" spans="1:18" ht="37.5" customHeight="1" x14ac:dyDescent="0.25">
      <c r="E30" s="45"/>
      <c r="F30" s="45"/>
      <c r="G30" s="45"/>
      <c r="H30" s="45"/>
      <c r="I30" s="45"/>
      <c r="J30" s="46"/>
      <c r="K30" s="46"/>
      <c r="L30" s="46"/>
      <c r="M30" s="47"/>
      <c r="N30" s="48"/>
      <c r="O30" s="49"/>
      <c r="P30" s="3"/>
      <c r="Q30" s="3"/>
      <c r="R30" s="3"/>
    </row>
    <row r="31" spans="1:18" ht="37.5" customHeight="1" x14ac:dyDescent="0.5">
      <c r="D31" s="50"/>
      <c r="E31" s="51"/>
      <c r="F31" s="51"/>
      <c r="G31" s="51"/>
      <c r="H31" s="52"/>
      <c r="I31" s="52"/>
    </row>
    <row r="32" spans="1:18" ht="37.5" customHeight="1" x14ac:dyDescent="0.5">
      <c r="D32" s="50"/>
      <c r="E32" s="51"/>
      <c r="F32" s="53"/>
      <c r="G32" s="53"/>
      <c r="H32" s="54"/>
      <c r="I32" s="54"/>
    </row>
    <row r="33" spans="4:15" ht="37.5" customHeight="1" x14ac:dyDescent="0.5">
      <c r="D33" s="50"/>
      <c r="E33" s="55"/>
      <c r="F33" s="50"/>
      <c r="G33" s="50"/>
      <c r="H33" s="52"/>
      <c r="I33" s="52"/>
    </row>
    <row r="34" spans="4:15" ht="37.5" customHeight="1" x14ac:dyDescent="0.5">
      <c r="D34" s="50"/>
      <c r="E34" s="45"/>
      <c r="F34" s="45"/>
      <c r="G34" s="45"/>
      <c r="H34" s="45"/>
      <c r="I34" s="45"/>
      <c r="J34" s="45"/>
      <c r="K34" s="45"/>
      <c r="L34" s="45"/>
      <c r="M34" s="45"/>
      <c r="N34" s="56"/>
      <c r="O34" s="48"/>
    </row>
    <row r="35" spans="4:15" ht="37.5" customHeight="1" x14ac:dyDescent="0.5">
      <c r="D35" s="50"/>
      <c r="E35" s="51"/>
      <c r="F35" s="51"/>
      <c r="G35" s="51"/>
      <c r="H35" s="57"/>
      <c r="I35" s="57"/>
      <c r="J35" s="45"/>
      <c r="K35" s="45"/>
      <c r="L35" s="45"/>
      <c r="M35" s="45"/>
      <c r="N35" s="56"/>
      <c r="O35" s="48"/>
    </row>
    <row r="36" spans="4:15" ht="37.5" customHeight="1" x14ac:dyDescent="0.5">
      <c r="D36" s="50"/>
      <c r="E36" s="51"/>
      <c r="F36" s="51"/>
      <c r="G36" s="51"/>
      <c r="H36" s="57"/>
      <c r="I36" s="57"/>
      <c r="J36" s="45"/>
      <c r="K36" s="45"/>
      <c r="L36" s="45"/>
      <c r="M36" s="45"/>
      <c r="N36" s="56"/>
      <c r="O36" s="48"/>
    </row>
    <row r="37" spans="4:15" ht="37.5" customHeight="1" x14ac:dyDescent="0.5">
      <c r="D37" s="50"/>
      <c r="E37" s="51"/>
      <c r="F37" s="51"/>
      <c r="G37" s="51"/>
      <c r="H37" s="45"/>
      <c r="I37" s="45"/>
    </row>
    <row r="38" spans="4:15" ht="37.5" customHeight="1" x14ac:dyDescent="0.5">
      <c r="D38" s="58"/>
      <c r="E38" s="45"/>
      <c r="F38" s="45"/>
      <c r="G38" s="45"/>
      <c r="H38" s="45"/>
      <c r="I38" s="45"/>
    </row>
    <row r="39" spans="4:15" ht="30.6" x14ac:dyDescent="0.5">
      <c r="D39" s="51"/>
      <c r="E39" s="58"/>
      <c r="F39" s="53"/>
      <c r="G39" s="53"/>
      <c r="H39" s="59"/>
      <c r="I39" s="59"/>
    </row>
    <row r="40" spans="4:15" ht="47.25" customHeight="1" x14ac:dyDescent="0.5">
      <c r="D40" s="45"/>
      <c r="E40" s="51"/>
      <c r="F40" s="59"/>
      <c r="G40" s="59"/>
      <c r="H40" s="57"/>
      <c r="I40" s="57"/>
    </row>
    <row r="41" spans="4:15" ht="30.6" x14ac:dyDescent="0.5">
      <c r="D41" s="45"/>
      <c r="E41" s="51"/>
      <c r="F41" s="59"/>
      <c r="G41" s="59"/>
      <c r="H41" s="57"/>
      <c r="I41" s="57"/>
    </row>
    <row r="42" spans="4:15" ht="30.6" x14ac:dyDescent="0.5">
      <c r="D42" s="58"/>
      <c r="E42" s="58"/>
      <c r="F42" s="53"/>
      <c r="G42" s="53"/>
      <c r="H42" s="59"/>
      <c r="I42" s="59"/>
    </row>
    <row r="43" spans="4:15" ht="30.6" x14ac:dyDescent="0.5">
      <c r="D43" s="51"/>
      <c r="E43" s="59"/>
      <c r="F43" s="57"/>
      <c r="G43" s="57"/>
      <c r="H43" s="56"/>
      <c r="I43" s="56"/>
    </row>
    <row r="44" spans="4:15" ht="30.6" x14ac:dyDescent="0.5">
      <c r="D44" s="50"/>
      <c r="E44" s="45"/>
      <c r="F44" s="45"/>
      <c r="G44" s="45"/>
      <c r="H44" s="60"/>
      <c r="I44" s="60"/>
    </row>
    <row r="45" spans="4:15" ht="30.6" x14ac:dyDescent="0.5">
      <c r="D45" s="50"/>
      <c r="E45" s="50"/>
      <c r="F45" s="50"/>
      <c r="G45" s="50"/>
      <c r="H45" s="61"/>
      <c r="I45" s="61"/>
    </row>
    <row r="46" spans="4:15" ht="29.45" x14ac:dyDescent="0.25">
      <c r="D46" s="45"/>
      <c r="E46" s="45"/>
      <c r="F46" s="45"/>
      <c r="G46" s="45"/>
      <c r="H46" s="56"/>
      <c r="I46" s="56"/>
    </row>
    <row r="47" spans="4:15" ht="30.6" x14ac:dyDescent="0.5">
      <c r="D47" s="51"/>
      <c r="E47" s="59"/>
      <c r="F47" s="57"/>
      <c r="G47" s="57"/>
      <c r="H47" s="48"/>
      <c r="I47" s="48"/>
    </row>
    <row r="48" spans="4:15" ht="30.75" x14ac:dyDescent="0.35">
      <c r="D48" s="47"/>
      <c r="E48" s="59"/>
      <c r="F48" s="62"/>
      <c r="G48" s="62"/>
      <c r="H48" s="48"/>
      <c r="I48" s="48"/>
    </row>
    <row r="49" spans="4:9" ht="30.75" x14ac:dyDescent="0.4">
      <c r="D49" s="51"/>
      <c r="E49" s="46"/>
      <c r="F49" s="63"/>
      <c r="G49" s="63"/>
      <c r="H49" s="56"/>
      <c r="I49" s="56"/>
    </row>
    <row r="50" spans="4:9" ht="36" customHeight="1" x14ac:dyDescent="0.4">
      <c r="D50" s="50"/>
      <c r="F50" s="63"/>
      <c r="G50" s="63"/>
    </row>
    <row r="51" spans="4:9" ht="37.5" customHeight="1" x14ac:dyDescent="0.25">
      <c r="D51" s="45"/>
      <c r="E51" s="45"/>
      <c r="F51" s="60"/>
      <c r="G51" s="60"/>
      <c r="H51" s="56"/>
      <c r="I51" s="56"/>
    </row>
    <row r="52" spans="4:9" ht="30.75" x14ac:dyDescent="0.4">
      <c r="D52" s="50"/>
      <c r="E52" s="50"/>
      <c r="F52" s="50"/>
      <c r="G52" s="50"/>
      <c r="H52" s="50"/>
      <c r="I52" s="50"/>
    </row>
  </sheetData>
  <autoFilter ref="A8:R8" xr:uid="{00000000-0009-0000-0000-000001000000}"/>
  <mergeCells count="14">
    <mergeCell ref="B24:F24"/>
    <mergeCell ref="J28:L28"/>
    <mergeCell ref="B15:E15"/>
    <mergeCell ref="B17:F17"/>
    <mergeCell ref="B18:E18"/>
    <mergeCell ref="B20:F20"/>
    <mergeCell ref="B21:E21"/>
    <mergeCell ref="B23:F23"/>
    <mergeCell ref="B14:F14"/>
    <mergeCell ref="J7:K7"/>
    <mergeCell ref="L7:P7"/>
    <mergeCell ref="B9:E9"/>
    <mergeCell ref="B11:F11"/>
    <mergeCell ref="B12:E12"/>
  </mergeCells>
  <pageMargins left="0.70866141732283505" right="0.70866141732283505" top="0.74803149606299202" bottom="0.74803149606299202" header="0.31496062992126" footer="0.31496062992126"/>
  <pageSetup paperSize="5" scale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CONTRATADOS AGOSTO 2020</vt:lpstr>
      <vt:lpstr>'NOMINA  CONTRATADOS AGOSTO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Ruddy Ramos</cp:lastModifiedBy>
  <cp:lastPrinted>2023-03-31T13:59:23Z</cp:lastPrinted>
  <dcterms:created xsi:type="dcterms:W3CDTF">2023-03-30T18:56:00Z</dcterms:created>
  <dcterms:modified xsi:type="dcterms:W3CDTF">2023-03-31T13:59:23Z</dcterms:modified>
</cp:coreProperties>
</file>