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Nominas para Subir/2020/"/>
    </mc:Choice>
  </mc:AlternateContent>
  <xr:revisionPtr revIDLastSave="7" documentId="8_{5198F670-3741-46C9-9BBB-BB90BD7BE17B}" xr6:coauthVersionLast="47" xr6:coauthVersionMax="47" xr10:uidLastSave="{F9DDC934-C484-42CD-8A24-83F79C30FF3E}"/>
  <bookViews>
    <workbookView xWindow="-120" yWindow="-120" windowWidth="29040" windowHeight="15840" xr2:uid="{928B2E4A-2680-4495-9EDD-0D38304ED131}"/>
  </bookViews>
  <sheets>
    <sheet name="NOMINA  FIJOS AGOSTO 2020 " sheetId="1" r:id="rId1"/>
  </sheets>
  <definedNames>
    <definedName name="_xlnm._FilterDatabase" localSheetId="0" hidden="1">'NOMINA  FIJOS AGOSTO 2020 '!$A$10:$Q$10</definedName>
    <definedName name="_xlnm.Print_Area" localSheetId="0">'NOMINA  FIJOS AGOSTO 2020 '!$A$1:$Q$37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O25" i="1" s="1"/>
  <c r="N22" i="1"/>
  <c r="N25" i="1" s="1"/>
  <c r="M22" i="1"/>
  <c r="M25" i="1" s="1"/>
  <c r="L22" i="1"/>
  <c r="H22" i="1"/>
  <c r="H25" i="1" s="1"/>
  <c r="G22" i="1"/>
  <c r="G25" i="1" s="1"/>
  <c r="Q21" i="1"/>
  <c r="P21" i="1"/>
  <c r="J20" i="1"/>
  <c r="J22" i="1" s="1"/>
  <c r="I20" i="1"/>
  <c r="P20" i="1" s="1"/>
  <c r="Q20" i="1" s="1"/>
  <c r="P19" i="1"/>
  <c r="P22" i="1" s="1"/>
  <c r="K19" i="1"/>
  <c r="J19" i="1"/>
  <c r="I19" i="1"/>
  <c r="O16" i="1"/>
  <c r="N16" i="1"/>
  <c r="M16" i="1"/>
  <c r="L16" i="1"/>
  <c r="L25" i="1" s="1"/>
  <c r="G16" i="1"/>
  <c r="H15" i="1"/>
  <c r="J15" i="1" s="1"/>
  <c r="J14" i="1"/>
  <c r="I14" i="1"/>
  <c r="P14" i="1" s="1"/>
  <c r="Q14" i="1" s="1"/>
  <c r="H14" i="1"/>
  <c r="H13" i="1"/>
  <c r="J12" i="1"/>
  <c r="H12" i="1"/>
  <c r="H16" i="1" s="1"/>
  <c r="J16" i="1" l="1"/>
  <c r="J25" i="1"/>
  <c r="I13" i="1"/>
  <c r="K14" i="1"/>
  <c r="Q19" i="1"/>
  <c r="Q22" i="1" s="1"/>
  <c r="J13" i="1"/>
  <c r="I12" i="1"/>
  <c r="I22" i="1"/>
  <c r="K20" i="1"/>
  <c r="K22" i="1" s="1"/>
  <c r="I15" i="1"/>
  <c r="P15" i="1" l="1"/>
  <c r="Q15" i="1" s="1"/>
  <c r="K15" i="1"/>
  <c r="P13" i="1"/>
  <c r="Q13" i="1" s="1"/>
  <c r="K13" i="1"/>
  <c r="P12" i="1"/>
  <c r="K12" i="1"/>
  <c r="I16" i="1"/>
  <c r="I25" i="1"/>
  <c r="K16" i="1" l="1"/>
  <c r="K25" i="1" s="1"/>
  <c r="P16" i="1"/>
  <c r="P25" i="1" s="1"/>
  <c r="Q12" i="1"/>
  <c r="Q16" i="1" s="1"/>
  <c r="Q25" i="1" s="1"/>
</calcChain>
</file>

<file path=xl/sharedStrings.xml><?xml version="1.0" encoding="utf-8"?>
<sst xmlns="http://schemas.openxmlformats.org/spreadsheetml/2006/main" count="61" uniqueCount="46">
  <si>
    <t xml:space="preserve">DIRECCION GENERAL DE ALIANZAS PUBLICO PRIVADAS </t>
  </si>
  <si>
    <t xml:space="preserve">NOMINA EMPLEADOS FIJOS </t>
  </si>
  <si>
    <t>CORRESPONDIENTE AL MES DE AGOSTO 2020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</si>
  <si>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</si>
  <si>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</si>
  <si>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</si>
  <si>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</si>
  <si>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</si>
  <si>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</si>
  <si>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</si>
  <si>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</si>
  <si>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</si>
  <si>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</si>
  <si>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DIAS TRABAJADOS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</si>
  <si>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</si>
  <si>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</si>
  <si>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</si>
  <si>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</si>
  <si>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</si>
  <si>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</si>
  <si>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</si>
  <si>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</si>
  <si>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</si>
  <si>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</si>
  <si>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</si>
  <si>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</si>
  <si>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</si>
  <si>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</si>
  <si>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F</t>
  </si>
  <si>
    <t>MARIA ALEJANDRA RODRIGUEZ GUERRERO</t>
  </si>
  <si>
    <t>COORDINADORA DE DESPACHO</t>
  </si>
  <si>
    <t>JAIME ARIEL PÉREZ LARA</t>
  </si>
  <si>
    <t>ASESOR TÉCNICO</t>
  </si>
  <si>
    <t>ROLANDO COLÓN</t>
  </si>
  <si>
    <t>ASESOR ADMINISTRATIVO Y FINANCIERO</t>
  </si>
  <si>
    <t xml:space="preserve">SUB-TOTAL </t>
  </si>
  <si>
    <t xml:space="preserve">DIVISIÓN SERVICIOS GENERALES </t>
  </si>
  <si>
    <t>24/08/2020</t>
  </si>
  <si>
    <t>JUAN CRISTOBAL ARIAS CARMONA</t>
  </si>
  <si>
    <t>MENSAJERO</t>
  </si>
  <si>
    <t xml:space="preserve">HAROLD DAVID DE JESUS </t>
  </si>
  <si>
    <t>TECNICO DE MANTENIMIENTO</t>
  </si>
  <si>
    <t>TOTALES</t>
  </si>
  <si>
    <t>TOTALES GENERALES</t>
  </si>
  <si>
    <t xml:space="preserve">RAIZA BATISTA </t>
  </si>
  <si>
    <t xml:space="preserve">ANALISTA DE RRHH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</si>
</sst>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  <numFmt numFmtId="168" formatCode="dd/mm/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b/>
      <sz val="18"/>
      <color indexed="63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03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9" fillId="0" borderId="0" xfId="3" applyFont="1"/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4" xfId="3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2" applyNumberFormat="1" applyFont="1"/>
    <xf numFmtId="0" fontId="11" fillId="0" borderId="5" xfId="3" applyFont="1" applyBorder="1" applyAlignment="1">
      <alignment horizontal="left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10" xfId="3" applyFont="1" applyBorder="1" applyAlignment="1">
      <alignment horizontal="left"/>
    </xf>
    <xf numFmtId="166" fontId="12" fillId="0" borderId="10" xfId="3" applyNumberFormat="1" applyFont="1" applyBorder="1" applyAlignment="1">
      <alignment horizontal="center"/>
    </xf>
    <xf numFmtId="0" fontId="14" fillId="0" borderId="10" xfId="3" applyFont="1" applyBorder="1" applyAlignment="1">
      <alignment horizontal="center"/>
    </xf>
    <xf numFmtId="0" fontId="12" fillId="0" borderId="10" xfId="3" applyFont="1" applyBorder="1" applyAlignment="1">
      <alignment horizontal="left"/>
    </xf>
    <xf numFmtId="165" fontId="12" fillId="0" borderId="10" xfId="3" applyNumberFormat="1" applyFont="1" applyBorder="1" applyAlignment="1">
      <alignment horizontal="center"/>
    </xf>
    <xf numFmtId="165" fontId="12" fillId="0" borderId="10" xfId="1" applyNumberFormat="1" applyFont="1" applyBorder="1" applyAlignment="1">
      <alignment horizontal="center"/>
    </xf>
    <xf numFmtId="168" fontId="11" fillId="0" borderId="4" xfId="3" applyNumberFormat="1" applyFont="1" applyBorder="1" applyAlignment="1">
      <alignment horizontal="center"/>
    </xf>
    <xf numFmtId="0" fontId="11" fillId="0" borderId="2" xfId="3" applyFont="1" applyBorder="1" applyAlignment="1">
      <alignment horizontal="left"/>
    </xf>
    <xf numFmtId="165" fontId="11" fillId="0" borderId="4" xfId="3" applyNumberFormat="1" applyFont="1" applyBorder="1" applyAlignment="1">
      <alignment horizontal="center"/>
    </xf>
    <xf numFmtId="165" fontId="11" fillId="0" borderId="4" xfId="1" applyNumberFormat="1" applyFont="1" applyBorder="1" applyAlignment="1">
      <alignment horizontal="center"/>
    </xf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15" fillId="0" borderId="9" xfId="2" applyFont="1" applyBorder="1" applyAlignment="1">
      <alignment horizontal="center" wrapText="1"/>
    </xf>
    <xf numFmtId="0" fontId="8" fillId="0" borderId="2" xfId="3" applyFont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3" applyNumberFormat="1" applyFont="1"/>
    <xf numFmtId="43" fontId="16" fillId="0" borderId="0" xfId="1" applyFont="1"/>
    <xf numFmtId="0" fontId="17" fillId="0" borderId="0" xfId="3" applyFont="1" applyAlignment="1">
      <alignment horizontal="center" vertical="center" wrapText="1"/>
    </xf>
    <xf numFmtId="165" fontId="5" fillId="0" borderId="0" xfId="1" applyNumberFormat="1" applyFont="1"/>
    <xf numFmtId="0" fontId="18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43" fontId="19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9" fillId="0" borderId="0" xfId="3" applyFont="1"/>
    <xf numFmtId="0" fontId="19" fillId="0" borderId="0" xfId="3" applyFont="1" applyAlignment="1">
      <alignment horizontal="center"/>
    </xf>
    <xf numFmtId="43" fontId="19" fillId="0" borderId="0" xfId="1" applyFont="1" applyAlignment="1">
      <alignment wrapText="1"/>
    </xf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8" fillId="0" borderId="0" xfId="3" applyFont="1"/>
    <xf numFmtId="43" fontId="18" fillId="0" borderId="0" xfId="1" applyFont="1" applyAlignment="1">
      <alignment horizontal="center" vertical="center" wrapText="1"/>
    </xf>
    <xf numFmtId="4" fontId="19" fillId="0" borderId="0" xfId="3" applyNumberFormat="1" applyFont="1" applyAlignment="1">
      <alignment horizontal="center" vertical="center" wrapText="1"/>
    </xf>
    <xf numFmtId="14" fontId="19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43" fontId="18" fillId="0" borderId="0" xfId="3" applyNumberFormat="1" applyFont="1" applyAlignment="1">
      <alignment horizontal="center" vertical="center" wrapText="1"/>
    </xf>
    <xf numFmtId="43" fontId="18" fillId="0" borderId="0" xfId="1" applyFont="1"/>
    <xf numFmtId="0" fontId="19" fillId="0" borderId="0" xfId="3" applyFont="1" applyAlignment="1">
      <alignment horizontal="center" vertical="center" wrapText="1"/>
    </xf>
    <xf numFmtId="43" fontId="19" fillId="0" borderId="0" xfId="1" applyFont="1" applyAlignment="1">
      <alignment horizontal="right" vertical="center" wrapText="1"/>
    </xf>
    <xf numFmtId="4" fontId="19" fillId="0" borderId="0" xfId="3" applyNumberFormat="1" applyFont="1" applyAlignment="1">
      <alignment horizontal="right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166" fontId="14" fillId="0" borderId="9" xfId="3" applyNumberFormat="1" applyFont="1" applyBorder="1" applyAlignment="1">
      <alignment horizontal="center"/>
    </xf>
    <xf numFmtId="166" fontId="14" fillId="0" borderId="6" xfId="3" applyNumberFormat="1" applyFont="1" applyBorder="1" applyAlignment="1">
      <alignment horizontal="center"/>
    </xf>
    <xf numFmtId="166" fontId="14" fillId="0" borderId="7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center"/>
    </xf>
    <xf numFmtId="166" fontId="14" fillId="0" borderId="2" xfId="3" applyNumberFormat="1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13" xfId="2" applyFont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46166965-1953-4762-993F-D71ED583A1C0}"/>
    <cellStyle name="Normal_Hoja1" xfId="3" xr:uid="{A381053E-38A9-478B-A1BF-1A95EE0232DB}"/>
    <cellStyle name="Normal_Nomina" xfId="4" xr:uid="{5CB035A5-658D-4B83-A171-CEA36002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66843</xdr:rowOff>
    </xdr:from>
    <xdr:to>
      <xdr:col>3</xdr:col>
      <xdr:colOff>403208</xdr:colOff>
      <xdr:row>7</xdr:row>
      <xdr:rowOff>18806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4180A1-936F-4A62-BAFA-B4C2BF701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17438"/>
          <a:ext cx="5899133" cy="2354168"/>
        </a:xfrm>
        <a:prstGeom prst="rect">
          <a:avLst/>
        </a:prstGeom>
      </xdr:spPr>
    </xdr:pic>
    <xdr:clientData/>
  </xdr:twoCellAnchor>
  <xdr:twoCellAnchor editAs="oneCell">
    <xdr:from>
      <xdr:col>3</xdr:col>
      <xdr:colOff>6525075</xdr:colOff>
      <xdr:row>25</xdr:row>
      <xdr:rowOff>435429</xdr:rowOff>
    </xdr:from>
    <xdr:to>
      <xdr:col>5</xdr:col>
      <xdr:colOff>360157</xdr:colOff>
      <xdr:row>27</xdr:row>
      <xdr:rowOff>423998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F701BE-13BE-4DE1-8601-062C74D5D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86289" y="14369143"/>
          <a:ext cx="6734654" cy="968284"/>
        </a:xfrm>
        <a:prstGeom prst="rect">
          <a:avLst/>
        </a:prstGeom>
      </xdr:spPr>
    </xdr:pic>
    <xdr:clientData/>
  </xdr:twoCellAnchor>
  <xdr:twoCellAnchor editAs="oneCell">
    <xdr:from>
      <xdr:col>6</xdr:col>
      <xdr:colOff>1279071</xdr:colOff>
      <xdr:row>27</xdr:row>
      <xdr:rowOff>326573</xdr:rowOff>
    </xdr:from>
    <xdr:to>
      <xdr:col>7</xdr:col>
      <xdr:colOff>2936704</xdr:colOff>
      <xdr:row>34</xdr:row>
      <xdr:rowOff>462644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6E3C69F-40EA-AFFB-88FB-D51EB72B6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61928" y="15240002"/>
          <a:ext cx="4977776" cy="35106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24463-378A-4639-98EF-8FA858449813}">
  <sheetPr>
    <pageSetUpPr fitToPage="1"/>
  </sheetPr>
  <dimension ref="A1:T52"/>
  <sheetViews>
    <sheetView showGridLines="0" tabSelected="1" view="pageBreakPreview" zoomScale="35" zoomScaleSheetLayoutView="35" workbookViewId="0">
      <pane xSplit="6" ySplit="15" topLeftCell="G16" activePane="bottomRight" state="frozen"/>
      <selection pane="topRight" activeCell="G1" sqref="G1"/>
      <selection pane="bottomLeft" activeCell="A16" sqref="A16"/>
      <selection pane="bottomRight" activeCell="J29" sqref="J29:L30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33.28515625" style="1" customWidth="1"/>
    <col min="4" max="4" width="100.28515625" style="1" customWidth="1"/>
    <col min="5" max="5" width="93" style="1" customWidth="1"/>
    <col min="6" max="6" width="36.28515625" style="1" customWidth="1"/>
    <col min="7" max="8" width="49.85546875" style="1" customWidth="1"/>
    <col min="9" max="9" width="39.7109375" style="1" customWidth="1"/>
    <col min="10" max="10" width="37.85546875" style="1" customWidth="1"/>
    <col min="11" max="11" width="44.140625" style="1" customWidth="1"/>
    <col min="12" max="12" width="46.85546875" style="1" customWidth="1"/>
    <col min="13" max="13" width="40.7109375" style="1" customWidth="1"/>
    <col min="14" max="14" width="38.42578125" style="1" customWidth="1"/>
    <col min="15" max="15" width="26.5703125" style="1" customWidth="1"/>
    <col min="16" max="16" width="40.85546875" style="1" bestFit="1" customWidth="1"/>
    <col min="17" max="17" width="41.140625" style="1" customWidth="1"/>
    <col min="18" max="18" width="30.140625" style="1" customWidth="1"/>
    <col min="19" max="19" width="11.42578125" style="1"/>
    <col min="20" max="20" width="19.140625" style="1" bestFit="1" customWidth="1"/>
    <col min="21" max="16384" width="11.42578125" style="1"/>
  </cols>
  <sheetData>
    <row r="1" spans="1:20" ht="37.15" customHeight="1" x14ac:dyDescent="0.4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37.5" customHeight="1" x14ac:dyDescent="0.4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37.5" customHeight="1" x14ac:dyDescent="0.4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20" ht="38.450000000000003" customHeight="1" x14ac:dyDescent="0.45">
      <c r="C4" s="2"/>
      <c r="D4" s="2"/>
      <c r="E4" s="2"/>
      <c r="F4" s="2"/>
      <c r="G4" s="87" t="s">
        <v>0</v>
      </c>
      <c r="H4" s="87"/>
      <c r="I4" s="87"/>
      <c r="J4" s="87"/>
      <c r="K4" s="2"/>
      <c r="L4" s="2"/>
      <c r="M4" s="2"/>
      <c r="N4" s="2"/>
      <c r="O4" s="2"/>
      <c r="P4" s="2"/>
      <c r="Q4" s="3"/>
    </row>
    <row r="5" spans="1:20" ht="37.9" customHeight="1" x14ac:dyDescent="0.45">
      <c r="D5" s="4"/>
      <c r="E5" s="4"/>
      <c r="F5" s="4"/>
      <c r="G5" s="87" t="s">
        <v>1</v>
      </c>
      <c r="H5" s="87"/>
      <c r="I5" s="87"/>
      <c r="J5" s="87"/>
      <c r="K5" s="4"/>
      <c r="L5" s="4"/>
      <c r="M5" s="4"/>
      <c r="N5" s="4"/>
      <c r="O5" s="4"/>
      <c r="P5" s="4"/>
      <c r="Q5" s="3"/>
    </row>
    <row r="6" spans="1:20" ht="38.450000000000003" customHeight="1" x14ac:dyDescent="0.45">
      <c r="E6" s="5"/>
      <c r="F6" s="5"/>
      <c r="G6" s="87" t="s">
        <v>2</v>
      </c>
      <c r="H6" s="87"/>
      <c r="I6" s="87"/>
      <c r="J6" s="87"/>
      <c r="K6" s="5"/>
      <c r="L6" s="5"/>
      <c r="M6" s="5"/>
      <c r="N6" s="5"/>
      <c r="O6" s="5"/>
      <c r="P6" s="5"/>
      <c r="Q6" s="3"/>
    </row>
    <row r="7" spans="1:20" ht="37.5" customHeight="1" x14ac:dyDescent="0.45"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  <c r="O7" s="7"/>
      <c r="P7" s="6"/>
      <c r="Q7" s="3"/>
    </row>
    <row r="8" spans="1:20" ht="37.5" customHeight="1" thickBot="1" x14ac:dyDescent="0.5">
      <c r="C8" s="3"/>
      <c r="D8" s="3"/>
      <c r="E8" s="3"/>
      <c r="F8" s="3"/>
      <c r="G8" s="3"/>
      <c r="H8" s="3"/>
      <c r="I8" s="3"/>
      <c r="J8" s="3"/>
      <c r="K8" s="3"/>
      <c r="L8" s="8"/>
      <c r="M8" s="8"/>
      <c r="N8" s="9"/>
      <c r="O8" s="7"/>
      <c r="P8" s="3"/>
      <c r="Q8" s="3"/>
    </row>
    <row r="9" spans="1:20" ht="37.5" customHeight="1" thickBot="1" x14ac:dyDescent="0.45">
      <c r="C9" s="10"/>
      <c r="D9" s="11"/>
      <c r="E9" s="11"/>
      <c r="F9" s="11"/>
      <c r="G9" s="12" t="s">
        <v>3</v>
      </c>
      <c r="H9" s="12"/>
      <c r="I9" s="88" t="s">
        <v>4</v>
      </c>
      <c r="J9" s="89"/>
      <c r="K9" s="88" t="s">
        <v>5</v>
      </c>
      <c r="L9" s="90"/>
      <c r="M9" s="90"/>
      <c r="N9" s="90"/>
      <c r="O9" s="89"/>
      <c r="P9" s="11"/>
      <c r="Q9" s="13"/>
    </row>
    <row r="10" spans="1:20" ht="126" customHeight="1" thickBot="1" x14ac:dyDescent="0.3">
      <c r="A10" s="14" t="s">
        <v>6</v>
      </c>
      <c r="B10" s="14" t="s">
        <v>7</v>
      </c>
      <c r="C10" s="14" t="s">
        <v>8</v>
      </c>
      <c r="D10" s="14" t="s">
        <v>9</v>
      </c>
      <c r="E10" s="15" t="s">
        <v>10</v>
      </c>
      <c r="F10" s="15" t="s">
        <v>11</v>
      </c>
      <c r="G10" s="15" t="s">
        <v>12</v>
      </c>
      <c r="H10" s="14" t="s">
        <v>13</v>
      </c>
      <c r="I10" s="16" t="s">
        <v>14</v>
      </c>
      <c r="J10" s="15" t="s">
        <v>15</v>
      </c>
      <c r="K10" s="15" t="s">
        <v>16</v>
      </c>
      <c r="L10" s="17" t="s">
        <v>17</v>
      </c>
      <c r="M10" s="16" t="s">
        <v>18</v>
      </c>
      <c r="N10" s="14" t="s">
        <v>19</v>
      </c>
      <c r="O10" s="18" t="s">
        <v>5</v>
      </c>
      <c r="P10" s="15" t="s">
        <v>20</v>
      </c>
      <c r="Q10" s="19" t="s">
        <v>21</v>
      </c>
    </row>
    <row r="11" spans="1:20" ht="48.6" customHeight="1" thickBot="1" x14ac:dyDescent="0.3">
      <c r="B11" s="83" t="s">
        <v>22</v>
      </c>
      <c r="C11" s="84"/>
      <c r="D11" s="85"/>
      <c r="E11" s="20"/>
      <c r="F11" s="20"/>
      <c r="G11" s="20"/>
      <c r="H11" s="21"/>
      <c r="I11" s="21"/>
      <c r="J11" s="20"/>
      <c r="K11" s="20"/>
      <c r="L11" s="20"/>
      <c r="M11" s="21"/>
      <c r="N11" s="21"/>
      <c r="O11" s="22"/>
      <c r="P11" s="20"/>
      <c r="Q11" s="23"/>
    </row>
    <row r="12" spans="1:20" ht="37.5" customHeight="1" thickBot="1" x14ac:dyDescent="0.5">
      <c r="A12" s="24">
        <v>1</v>
      </c>
      <c r="B12" s="25" t="s">
        <v>23</v>
      </c>
      <c r="C12" s="26" t="s">
        <v>24</v>
      </c>
      <c r="D12" s="27" t="s">
        <v>25</v>
      </c>
      <c r="E12" s="27" t="s">
        <v>26</v>
      </c>
      <c r="F12" s="27" t="s">
        <v>27</v>
      </c>
      <c r="G12" s="28">
        <v>500000</v>
      </c>
      <c r="H12" s="28">
        <f>G12/2</f>
        <v>250000</v>
      </c>
      <c r="I12" s="29">
        <f>H12*2.87%</f>
        <v>7175</v>
      </c>
      <c r="J12" s="29">
        <f>134820*3.04%</f>
        <v>4098.5280000000002</v>
      </c>
      <c r="K12" s="29">
        <f>G12-I12-J12</f>
        <v>488726.47200000001</v>
      </c>
      <c r="L12" s="29">
        <v>48264.56</v>
      </c>
      <c r="M12" s="29"/>
      <c r="N12" s="29"/>
      <c r="O12" s="29">
        <v>25</v>
      </c>
      <c r="P12" s="29">
        <f>I12+J12+L12+O12</f>
        <v>59563.087999999996</v>
      </c>
      <c r="Q12" s="29">
        <f>H12-P12</f>
        <v>190436.91200000001</v>
      </c>
      <c r="R12" s="30"/>
      <c r="T12" s="31"/>
    </row>
    <row r="13" spans="1:20" ht="37.5" customHeight="1" thickBot="1" x14ac:dyDescent="0.5">
      <c r="A13" s="24">
        <v>2</v>
      </c>
      <c r="B13" s="25" t="s">
        <v>23</v>
      </c>
      <c r="C13" s="26" t="s">
        <v>28</v>
      </c>
      <c r="D13" s="27" t="s">
        <v>29</v>
      </c>
      <c r="E13" s="27" t="s">
        <v>30</v>
      </c>
      <c r="F13" s="27" t="s">
        <v>27</v>
      </c>
      <c r="G13" s="28">
        <v>125000</v>
      </c>
      <c r="H13" s="28">
        <f t="shared" ref="H13:H15" si="0">G13/2</f>
        <v>62500</v>
      </c>
      <c r="I13" s="29">
        <f t="shared" ref="I13:I15" si="1">H13*2.87%</f>
        <v>1793.75</v>
      </c>
      <c r="J13" s="29">
        <f>+H13*3.04%</f>
        <v>1900</v>
      </c>
      <c r="K13" s="29">
        <f>G13-I13-J13</f>
        <v>121306.25</v>
      </c>
      <c r="L13" s="29">
        <v>3957.1</v>
      </c>
      <c r="M13" s="29"/>
      <c r="N13" s="29"/>
      <c r="O13" s="29">
        <v>25</v>
      </c>
      <c r="P13" s="29">
        <f>I13+J13+L13+O13</f>
        <v>7675.85</v>
      </c>
      <c r="Q13" s="29">
        <f t="shared" ref="Q13:Q15" si="2">H13-P13</f>
        <v>54824.15</v>
      </c>
      <c r="R13" s="30"/>
    </row>
    <row r="14" spans="1:20" ht="37.5" customHeight="1" thickBot="1" x14ac:dyDescent="0.45">
      <c r="A14" s="24">
        <v>3</v>
      </c>
      <c r="B14" s="25" t="s">
        <v>23</v>
      </c>
      <c r="C14" s="26" t="s">
        <v>24</v>
      </c>
      <c r="D14" s="27" t="s">
        <v>31</v>
      </c>
      <c r="E14" s="27" t="s">
        <v>32</v>
      </c>
      <c r="F14" s="27" t="s">
        <v>27</v>
      </c>
      <c r="G14" s="28">
        <v>250000</v>
      </c>
      <c r="H14" s="28">
        <f t="shared" si="0"/>
        <v>125000</v>
      </c>
      <c r="I14" s="29">
        <f t="shared" si="1"/>
        <v>3587.5</v>
      </c>
      <c r="J14" s="29">
        <f t="shared" ref="J14:J15" si="3">+H14*3.04%</f>
        <v>3800</v>
      </c>
      <c r="K14" s="29">
        <f>G14-I14-J14</f>
        <v>242612.5</v>
      </c>
      <c r="L14" s="29">
        <v>17986.060000000001</v>
      </c>
      <c r="M14" s="29"/>
      <c r="N14" s="29"/>
      <c r="O14" s="29">
        <v>25</v>
      </c>
      <c r="P14" s="29">
        <f>I14+J14+L14+O14</f>
        <v>25398.560000000001</v>
      </c>
      <c r="Q14" s="29">
        <f t="shared" si="2"/>
        <v>99601.44</v>
      </c>
      <c r="R14" s="30"/>
    </row>
    <row r="15" spans="1:20" ht="37.5" customHeight="1" thickBot="1" x14ac:dyDescent="0.45">
      <c r="A15" s="24">
        <v>4</v>
      </c>
      <c r="B15" s="25" t="s">
        <v>23</v>
      </c>
      <c r="C15" s="26" t="s">
        <v>24</v>
      </c>
      <c r="D15" s="27" t="s">
        <v>33</v>
      </c>
      <c r="E15" s="27" t="s">
        <v>34</v>
      </c>
      <c r="F15" s="27" t="s">
        <v>27</v>
      </c>
      <c r="G15" s="28">
        <v>250000</v>
      </c>
      <c r="H15" s="28">
        <f t="shared" si="0"/>
        <v>125000</v>
      </c>
      <c r="I15" s="29">
        <f t="shared" si="1"/>
        <v>3587.5</v>
      </c>
      <c r="J15" s="29">
        <f t="shared" si="3"/>
        <v>3800</v>
      </c>
      <c r="K15" s="29">
        <f>G15-I15-J15</f>
        <v>242612.5</v>
      </c>
      <c r="L15" s="29">
        <v>17986.060000000001</v>
      </c>
      <c r="M15" s="29"/>
      <c r="N15" s="29"/>
      <c r="O15" s="29">
        <v>25</v>
      </c>
      <c r="P15" s="29">
        <f>I15+J15+L15+O15</f>
        <v>25398.560000000001</v>
      </c>
      <c r="Q15" s="29">
        <f t="shared" si="2"/>
        <v>99601.44</v>
      </c>
      <c r="R15" s="30"/>
    </row>
    <row r="16" spans="1:20" ht="49.15" customHeight="1" thickBot="1" x14ac:dyDescent="0.5">
      <c r="A16" s="32"/>
      <c r="B16" s="91" t="s">
        <v>35</v>
      </c>
      <c r="C16" s="92"/>
      <c r="D16" s="92"/>
      <c r="E16" s="93"/>
      <c r="F16" s="33"/>
      <c r="G16" s="34">
        <f>SUM(G12:G15)</f>
        <v>1125000</v>
      </c>
      <c r="H16" s="34">
        <f t="shared" ref="H16:Q16" si="4">SUM(H12:H15)</f>
        <v>562500</v>
      </c>
      <c r="I16" s="34">
        <f t="shared" si="4"/>
        <v>16143.75</v>
      </c>
      <c r="J16" s="34">
        <f t="shared" si="4"/>
        <v>13598.528</v>
      </c>
      <c r="K16" s="34">
        <f t="shared" si="4"/>
        <v>1095257.7220000001</v>
      </c>
      <c r="L16" s="34">
        <f t="shared" si="4"/>
        <v>88193.78</v>
      </c>
      <c r="M16" s="34">
        <f t="shared" si="4"/>
        <v>0</v>
      </c>
      <c r="N16" s="34">
        <f t="shared" si="4"/>
        <v>0</v>
      </c>
      <c r="O16" s="34">
        <f t="shared" si="4"/>
        <v>100</v>
      </c>
      <c r="P16" s="34">
        <f t="shared" si="4"/>
        <v>118036.05799999999</v>
      </c>
      <c r="Q16" s="34">
        <f t="shared" si="4"/>
        <v>444463.94199999998</v>
      </c>
      <c r="R16" s="30"/>
    </row>
    <row r="17" spans="1:19" ht="37.15" customHeight="1" thickBot="1" x14ac:dyDescent="0.5">
      <c r="A17" s="35"/>
      <c r="B17" s="36"/>
      <c r="C17" s="37"/>
      <c r="D17" s="37"/>
      <c r="E17" s="37"/>
      <c r="F17" s="37"/>
      <c r="G17" s="38"/>
      <c r="H17" s="38"/>
      <c r="I17" s="39"/>
      <c r="J17" s="39"/>
      <c r="K17" s="39"/>
      <c r="L17" s="39"/>
      <c r="M17" s="39"/>
      <c r="N17" s="39"/>
      <c r="O17" s="39"/>
      <c r="P17" s="39"/>
      <c r="Q17" s="40"/>
      <c r="R17" s="41"/>
    </row>
    <row r="18" spans="1:19" ht="48.6" customHeight="1" thickBot="1" x14ac:dyDescent="0.45">
      <c r="A18" s="42"/>
      <c r="B18" s="43"/>
      <c r="C18" s="44" t="s">
        <v>36</v>
      </c>
      <c r="D18" s="45"/>
      <c r="E18" s="45"/>
      <c r="F18" s="45"/>
      <c r="G18" s="46"/>
      <c r="H18" s="46"/>
      <c r="I18" s="47"/>
      <c r="J18" s="47"/>
      <c r="K18" s="47"/>
      <c r="L18" s="47"/>
      <c r="M18" s="47"/>
      <c r="N18" s="47"/>
      <c r="O18" s="47"/>
      <c r="P18" s="47"/>
      <c r="Q18" s="47"/>
      <c r="R18" s="30"/>
    </row>
    <row r="19" spans="1:19" ht="37.5" customHeight="1" thickBot="1" x14ac:dyDescent="0.5">
      <c r="A19" s="24">
        <v>5</v>
      </c>
      <c r="B19" s="25" t="s">
        <v>37</v>
      </c>
      <c r="C19" s="26" t="s">
        <v>24</v>
      </c>
      <c r="D19" s="27" t="s">
        <v>38</v>
      </c>
      <c r="E19" s="27" t="s">
        <v>39</v>
      </c>
      <c r="F19" s="27" t="s">
        <v>27</v>
      </c>
      <c r="G19" s="28">
        <v>30000</v>
      </c>
      <c r="H19" s="28">
        <v>8000</v>
      </c>
      <c r="I19" s="29">
        <f>+H19*2.87%</f>
        <v>229.6</v>
      </c>
      <c r="J19" s="29">
        <f>+H19*3.04%</f>
        <v>243.2</v>
      </c>
      <c r="K19" s="29">
        <f t="shared" ref="K19:K20" si="5">G19-I19-J19</f>
        <v>29527.200000000001</v>
      </c>
      <c r="L19" s="29">
        <v>0</v>
      </c>
      <c r="M19" s="29"/>
      <c r="N19" s="29"/>
      <c r="O19" s="29">
        <v>25</v>
      </c>
      <c r="P19" s="29">
        <f>I19+J19+L19+O19</f>
        <v>497.79999999999995</v>
      </c>
      <c r="Q19" s="29">
        <f>H19-P19</f>
        <v>7502.2</v>
      </c>
      <c r="R19" s="30"/>
    </row>
    <row r="20" spans="1:19" ht="37.5" customHeight="1" thickBot="1" x14ac:dyDescent="0.5">
      <c r="A20" s="24">
        <v>6</v>
      </c>
      <c r="B20" s="25" t="s">
        <v>37</v>
      </c>
      <c r="C20" s="26" t="s">
        <v>24</v>
      </c>
      <c r="D20" s="27" t="s">
        <v>40</v>
      </c>
      <c r="E20" s="27" t="s">
        <v>41</v>
      </c>
      <c r="F20" s="27" t="s">
        <v>27</v>
      </c>
      <c r="G20" s="28">
        <v>40000</v>
      </c>
      <c r="H20" s="28">
        <v>10666.67</v>
      </c>
      <c r="I20" s="29">
        <f>+H20*2.87%</f>
        <v>306.13342899999998</v>
      </c>
      <c r="J20" s="29">
        <f>+H20*3.04%</f>
        <v>324.26676800000001</v>
      </c>
      <c r="K20" s="29">
        <f t="shared" si="5"/>
        <v>39369.599802999997</v>
      </c>
      <c r="L20" s="29">
        <v>0</v>
      </c>
      <c r="M20" s="29"/>
      <c r="N20" s="29"/>
      <c r="O20" s="29">
        <v>25</v>
      </c>
      <c r="P20" s="29">
        <f>I20+J20+L20+O20</f>
        <v>655.40019699999993</v>
      </c>
      <c r="Q20" s="29">
        <f>H20-P20</f>
        <v>10011.269802999999</v>
      </c>
      <c r="R20" s="30"/>
    </row>
    <row r="21" spans="1:19" ht="37.5" customHeight="1" thickBot="1" x14ac:dyDescent="0.5">
      <c r="A21" s="24"/>
      <c r="B21" s="48"/>
      <c r="C21" s="24"/>
      <c r="D21" s="49"/>
      <c r="E21" s="49"/>
      <c r="F21" s="49"/>
      <c r="G21" s="50"/>
      <c r="H21" s="50"/>
      <c r="I21" s="51"/>
      <c r="J21" s="51"/>
      <c r="K21" s="51"/>
      <c r="L21" s="29"/>
      <c r="M21" s="29"/>
      <c r="N21" s="29"/>
      <c r="O21" s="29"/>
      <c r="P21" s="29">
        <f t="shared" ref="P21" si="6">I21+J21+L21</f>
        <v>0</v>
      </c>
      <c r="Q21" s="29">
        <f t="shared" ref="Q21" si="7">G21-I21-J21-L21</f>
        <v>0</v>
      </c>
      <c r="R21" s="30"/>
    </row>
    <row r="22" spans="1:19" ht="49.15" customHeight="1" thickBot="1" x14ac:dyDescent="0.5">
      <c r="A22" s="52"/>
      <c r="B22" s="94" t="s">
        <v>35</v>
      </c>
      <c r="C22" s="95" t="s">
        <v>42</v>
      </c>
      <c r="D22" s="95"/>
      <c r="E22" s="96"/>
      <c r="F22" s="53"/>
      <c r="G22" s="54">
        <f>SUM(G19:G21)</f>
        <v>70000</v>
      </c>
      <c r="H22" s="54">
        <f t="shared" ref="H22:Q22" si="8">SUM(H19:H21)</f>
        <v>18666.669999999998</v>
      </c>
      <c r="I22" s="54">
        <f t="shared" si="8"/>
        <v>535.733429</v>
      </c>
      <c r="J22" s="54">
        <f t="shared" si="8"/>
        <v>567.466768</v>
      </c>
      <c r="K22" s="54">
        <f t="shared" si="8"/>
        <v>68896.799803000002</v>
      </c>
      <c r="L22" s="54">
        <f t="shared" si="8"/>
        <v>0</v>
      </c>
      <c r="M22" s="54">
        <f t="shared" si="8"/>
        <v>0</v>
      </c>
      <c r="N22" s="54">
        <f t="shared" si="8"/>
        <v>0</v>
      </c>
      <c r="O22" s="54">
        <f t="shared" si="8"/>
        <v>50</v>
      </c>
      <c r="P22" s="54">
        <f t="shared" si="8"/>
        <v>1153.2001969999999</v>
      </c>
      <c r="Q22" s="54">
        <f t="shared" si="8"/>
        <v>17513.469803</v>
      </c>
      <c r="R22" s="30"/>
    </row>
    <row r="23" spans="1:19" ht="37.5" customHeight="1" thickBot="1" x14ac:dyDescent="0.3"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9"/>
      <c r="R23" s="30"/>
    </row>
    <row r="24" spans="1:19" ht="37.5" customHeight="1" thickBot="1" x14ac:dyDescent="0.35">
      <c r="A24" s="55"/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30"/>
    </row>
    <row r="25" spans="1:19" ht="49.9" customHeight="1" thickBot="1" x14ac:dyDescent="0.5">
      <c r="A25" s="52"/>
      <c r="B25" s="94" t="s">
        <v>43</v>
      </c>
      <c r="C25" s="95"/>
      <c r="D25" s="95"/>
      <c r="E25" s="96"/>
      <c r="F25" s="56"/>
      <c r="G25" s="54">
        <f>G22+G16</f>
        <v>1195000</v>
      </c>
      <c r="H25" s="54">
        <f t="shared" ref="H25:Q25" si="9">H22+H16</f>
        <v>581166.67000000004</v>
      </c>
      <c r="I25" s="54">
        <f t="shared" si="9"/>
        <v>16679.483429</v>
      </c>
      <c r="J25" s="54">
        <f t="shared" si="9"/>
        <v>14165.994768</v>
      </c>
      <c r="K25" s="54">
        <f t="shared" si="9"/>
        <v>1164154.521803</v>
      </c>
      <c r="L25" s="54">
        <f t="shared" si="9"/>
        <v>88193.78</v>
      </c>
      <c r="M25" s="54">
        <f t="shared" si="9"/>
        <v>0</v>
      </c>
      <c r="N25" s="54">
        <f t="shared" si="9"/>
        <v>0</v>
      </c>
      <c r="O25" s="54">
        <f t="shared" si="9"/>
        <v>150</v>
      </c>
      <c r="P25" s="54">
        <f t="shared" si="9"/>
        <v>119189.25819699999</v>
      </c>
      <c r="Q25" s="54">
        <f t="shared" si="9"/>
        <v>461977.41180299997</v>
      </c>
      <c r="R25" s="30"/>
    </row>
    <row r="26" spans="1:19" ht="37.5" customHeight="1" x14ac:dyDescent="0.35">
      <c r="C26" s="3"/>
      <c r="D26" s="57"/>
      <c r="E26" s="3"/>
      <c r="F26" s="3"/>
      <c r="G26" s="3"/>
      <c r="H26" s="3"/>
      <c r="I26" s="3"/>
      <c r="J26" s="3"/>
      <c r="K26" s="3"/>
      <c r="L26" s="3"/>
      <c r="M26" s="3"/>
      <c r="N26" s="3"/>
      <c r="O26" s="58"/>
      <c r="P26" s="3"/>
      <c r="Q26" s="57"/>
      <c r="R26" s="30"/>
    </row>
    <row r="27" spans="1:19" ht="37.5" customHeight="1" x14ac:dyDescent="0.4">
      <c r="C27" s="3"/>
      <c r="D27" s="10"/>
      <c r="E27" s="10"/>
      <c r="F27" s="10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30"/>
    </row>
    <row r="28" spans="1:19" ht="37.5" customHeight="1" x14ac:dyDescent="0.5">
      <c r="C28" s="3"/>
      <c r="D28" s="3"/>
      <c r="E28" s="3"/>
      <c r="F28" s="3"/>
      <c r="G28" s="8"/>
      <c r="H28" s="8"/>
      <c r="I28" s="9"/>
      <c r="J28" s="3"/>
      <c r="K28" s="3"/>
      <c r="L28" s="59"/>
      <c r="M28" s="59"/>
      <c r="N28" s="59"/>
      <c r="O28" s="60"/>
      <c r="P28" s="3"/>
      <c r="Q28" s="61"/>
      <c r="R28" s="30"/>
    </row>
    <row r="29" spans="1:19" ht="37.15" customHeight="1" x14ac:dyDescent="0.3">
      <c r="C29" s="3"/>
      <c r="D29" s="3"/>
      <c r="E29" s="62" t="s">
        <v>44</v>
      </c>
      <c r="I29" s="3"/>
      <c r="J29" s="86"/>
      <c r="K29" s="86"/>
      <c r="L29" s="86"/>
      <c r="M29" s="3"/>
      <c r="N29" s="3"/>
      <c r="O29" s="3"/>
      <c r="P29" s="60"/>
      <c r="Q29" s="3"/>
      <c r="R29" s="63"/>
      <c r="S29" s="30"/>
    </row>
    <row r="30" spans="1:19" ht="36.6" customHeight="1" x14ac:dyDescent="0.3">
      <c r="D30" s="64"/>
      <c r="E30" s="62" t="s">
        <v>45</v>
      </c>
      <c r="I30" s="65"/>
      <c r="J30" s="86"/>
      <c r="K30" s="86"/>
      <c r="L30" s="86"/>
      <c r="M30" s="66"/>
      <c r="N30" s="67"/>
      <c r="O30" s="3"/>
      <c r="P30" s="3"/>
      <c r="Q30" s="3"/>
      <c r="R30" s="30"/>
    </row>
    <row r="31" spans="1:19" ht="37.5" customHeight="1" x14ac:dyDescent="0.5">
      <c r="C31" s="68"/>
      <c r="D31" s="69"/>
      <c r="E31" s="69"/>
      <c r="F31" s="69"/>
      <c r="G31" s="70"/>
      <c r="H31" s="70"/>
      <c r="R31" s="30"/>
    </row>
    <row r="32" spans="1:19" ht="37.5" customHeight="1" x14ac:dyDescent="0.5">
      <c r="C32" s="68"/>
      <c r="D32" s="69"/>
      <c r="E32" s="71"/>
      <c r="F32" s="71"/>
      <c r="G32" s="72"/>
      <c r="H32" s="72"/>
      <c r="R32" s="30"/>
    </row>
    <row r="33" spans="3:18" ht="37.5" customHeight="1" x14ac:dyDescent="0.5">
      <c r="C33" s="68"/>
      <c r="D33" s="73"/>
      <c r="E33" s="68"/>
      <c r="F33" s="68"/>
      <c r="G33" s="70"/>
      <c r="H33" s="70"/>
      <c r="R33" s="30"/>
    </row>
    <row r="34" spans="3:18" ht="37.5" customHeight="1" x14ac:dyDescent="0.5">
      <c r="C34" s="68"/>
      <c r="D34" s="64"/>
      <c r="E34" s="64"/>
      <c r="F34" s="64"/>
      <c r="G34" s="64"/>
      <c r="H34" s="64"/>
      <c r="I34" s="64"/>
      <c r="J34" s="64"/>
      <c r="K34" s="64"/>
      <c r="L34" s="64"/>
      <c r="M34" s="74"/>
      <c r="N34" s="66"/>
      <c r="R34" s="30"/>
    </row>
    <row r="35" spans="3:18" ht="37.5" customHeight="1" x14ac:dyDescent="0.5">
      <c r="C35" s="68"/>
      <c r="D35" s="69"/>
      <c r="E35" s="69"/>
      <c r="F35" s="69"/>
      <c r="G35" s="75"/>
      <c r="H35" s="75"/>
      <c r="I35" s="64"/>
      <c r="J35" s="64"/>
      <c r="K35" s="64"/>
      <c r="L35" s="64"/>
      <c r="M35" s="74"/>
      <c r="N35" s="66"/>
      <c r="R35" s="30"/>
    </row>
    <row r="36" spans="3:18" ht="37.5" customHeight="1" x14ac:dyDescent="0.5">
      <c r="C36" s="68"/>
      <c r="D36" s="69"/>
      <c r="E36" s="69"/>
      <c r="F36" s="69"/>
      <c r="G36" s="75"/>
      <c r="H36" s="75"/>
      <c r="I36" s="64"/>
      <c r="J36" s="64"/>
      <c r="K36" s="64"/>
      <c r="L36" s="64"/>
      <c r="M36" s="74"/>
      <c r="N36" s="66"/>
      <c r="R36" s="30"/>
    </row>
    <row r="37" spans="3:18" ht="37.5" customHeight="1" x14ac:dyDescent="0.5">
      <c r="C37" s="68"/>
      <c r="D37" s="69"/>
      <c r="E37" s="69"/>
      <c r="F37" s="69"/>
      <c r="G37" s="64"/>
      <c r="H37" s="64"/>
      <c r="R37" s="30"/>
    </row>
    <row r="38" spans="3:18" ht="37.5" customHeight="1" x14ac:dyDescent="0.5">
      <c r="C38" s="76"/>
      <c r="D38" s="64"/>
      <c r="E38" s="64"/>
      <c r="F38" s="64"/>
      <c r="G38" s="64"/>
      <c r="H38" s="64"/>
      <c r="R38" s="30"/>
    </row>
    <row r="39" spans="3:18" ht="30.6" x14ac:dyDescent="0.5">
      <c r="C39" s="69"/>
      <c r="D39" s="76"/>
      <c r="E39" s="71"/>
      <c r="F39" s="71"/>
      <c r="G39" s="77"/>
      <c r="H39" s="77"/>
    </row>
    <row r="40" spans="3:18" ht="47.25" customHeight="1" x14ac:dyDescent="0.5">
      <c r="C40" s="64"/>
      <c r="D40" s="69"/>
      <c r="E40" s="77"/>
      <c r="F40" s="77"/>
      <c r="G40" s="75"/>
      <c r="H40" s="75"/>
    </row>
    <row r="41" spans="3:18" ht="30.6" x14ac:dyDescent="0.5">
      <c r="C41" s="64"/>
      <c r="D41" s="69"/>
      <c r="E41" s="77"/>
      <c r="F41" s="77"/>
      <c r="G41" s="75"/>
      <c r="H41" s="75"/>
    </row>
    <row r="42" spans="3:18" ht="30.6" x14ac:dyDescent="0.5">
      <c r="C42" s="76"/>
      <c r="D42" s="76"/>
      <c r="E42" s="71"/>
      <c r="F42" s="71"/>
      <c r="G42" s="77"/>
      <c r="H42" s="77"/>
    </row>
    <row r="43" spans="3:18" ht="30.6" x14ac:dyDescent="0.5">
      <c r="C43" s="69"/>
      <c r="D43" s="77"/>
      <c r="E43" s="75"/>
      <c r="F43" s="75"/>
      <c r="G43" s="74"/>
      <c r="H43" s="74"/>
    </row>
    <row r="44" spans="3:18" ht="30.6" x14ac:dyDescent="0.5">
      <c r="C44" s="68"/>
      <c r="D44" s="64"/>
      <c r="E44" s="64"/>
      <c r="F44" s="64"/>
      <c r="G44" s="78"/>
      <c r="H44" s="78"/>
    </row>
    <row r="45" spans="3:18" ht="30.6" x14ac:dyDescent="0.5">
      <c r="C45" s="68"/>
      <c r="D45" s="68"/>
      <c r="E45" s="68"/>
      <c r="F45" s="68"/>
      <c r="G45" s="79"/>
      <c r="H45" s="79"/>
    </row>
    <row r="46" spans="3:18" ht="29.45" x14ac:dyDescent="0.25">
      <c r="C46" s="64"/>
      <c r="D46" s="64"/>
      <c r="E46" s="64"/>
      <c r="F46" s="64"/>
      <c r="G46" s="74"/>
      <c r="H46" s="74"/>
    </row>
    <row r="47" spans="3:18" ht="30.6" x14ac:dyDescent="0.5">
      <c r="C47" s="69"/>
      <c r="D47" s="77"/>
      <c r="E47" s="75"/>
      <c r="F47" s="75"/>
      <c r="G47" s="66"/>
      <c r="H47" s="66"/>
    </row>
    <row r="48" spans="3:18" ht="30.6" x14ac:dyDescent="0.4">
      <c r="C48" s="80"/>
      <c r="D48" s="77"/>
      <c r="E48" s="81"/>
      <c r="F48" s="81"/>
      <c r="G48" s="66"/>
      <c r="H48" s="66"/>
    </row>
    <row r="49" spans="3:8" ht="30.6" x14ac:dyDescent="0.5">
      <c r="C49" s="69"/>
      <c r="D49" s="65"/>
      <c r="E49" s="82"/>
      <c r="F49" s="82"/>
      <c r="G49" s="74"/>
      <c r="H49" s="74"/>
    </row>
    <row r="50" spans="3:8" ht="36" customHeight="1" x14ac:dyDescent="0.5">
      <c r="C50" s="68"/>
      <c r="E50" s="82"/>
      <c r="F50" s="82"/>
    </row>
    <row r="51" spans="3:8" ht="37.5" customHeight="1" x14ac:dyDescent="0.25">
      <c r="C51" s="64"/>
      <c r="D51" s="64"/>
      <c r="E51" s="78"/>
      <c r="F51" s="78"/>
      <c r="G51" s="74"/>
      <c r="H51" s="74"/>
    </row>
    <row r="52" spans="3:8" ht="30.6" x14ac:dyDescent="0.5">
      <c r="C52" s="68"/>
      <c r="D52" s="68"/>
      <c r="E52" s="68"/>
      <c r="F52" s="68"/>
      <c r="G52" s="68"/>
      <c r="H52" s="68"/>
    </row>
  </sheetData>
  <protectedRanges>
    <protectedRange sqref="C12" name="Data_7_1_1"/>
  </protectedRanges>
  <autoFilter ref="A10:Q10" xr:uid="{00000000-0009-0000-0000-000000000000}"/>
  <mergeCells count="12">
    <mergeCell ref="B11:D11"/>
    <mergeCell ref="J30:L30"/>
    <mergeCell ref="G4:J4"/>
    <mergeCell ref="G5:J5"/>
    <mergeCell ref="G6:J6"/>
    <mergeCell ref="I9:J9"/>
    <mergeCell ref="K9:O9"/>
    <mergeCell ref="B16:E16"/>
    <mergeCell ref="B22:E22"/>
    <mergeCell ref="B23:Q24"/>
    <mergeCell ref="B25:E25"/>
    <mergeCell ref="J29:L29"/>
  </mergeCells>
  <pageMargins left="0.70866141732283505" right="0.70866141732283505" top="0.74803149606299202" bottom="0.74803149606299202" header="0.31496062992126" footer="0.31496062992126"/>
  <pageSetup paperSize="5" scale="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AGOSTO 2020 </vt:lpstr>
      <vt:lpstr>'NOMINA  FIJOS AGOSTO 2020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Ruddy Ramos</cp:lastModifiedBy>
  <cp:lastPrinted>2023-03-31T14:01:30Z</cp:lastPrinted>
  <dcterms:created xsi:type="dcterms:W3CDTF">2023-03-30T18:55:14Z</dcterms:created>
  <dcterms:modified xsi:type="dcterms:W3CDTF">2023-03-31T14:01:30Z</dcterms:modified>
</cp:coreProperties>
</file>