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Nominas para Subir/2020/"/>
    </mc:Choice>
  </mc:AlternateContent>
  <xr:revisionPtr revIDLastSave="6" documentId="8_{69F8D2A0-74D1-4F12-8AA7-48313610EFA8}" xr6:coauthVersionLast="47" xr6:coauthVersionMax="47" xr10:uidLastSave="{ED4D923D-3BFA-4C84-8FD5-46B40E77A464}"/>
  <bookViews>
    <workbookView xWindow="-120" yWindow="-120" windowWidth="29040" windowHeight="15840" xr2:uid="{EA62CEBB-28B4-4EAD-ABFA-3A148949E025}"/>
  </bookViews>
  <sheets>
    <sheet name="NOMINA  FIJOS SEPTIEMBRE  2020" sheetId="1" r:id="rId1"/>
  </sheets>
  <definedNames>
    <definedName name="_xlnm._FilterDatabase" localSheetId="0" hidden="1">'NOMINA  FIJOS SEPTIEMBRE  2020'!$A$10:$P$10</definedName>
    <definedName name="_xlnm.Print_Area" localSheetId="0">'NOMINA  FIJOS SEPTIEMBRE  2020'!$A$1:$P$38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N26" i="1" s="1"/>
  <c r="M23" i="1"/>
  <c r="M26" i="1" s="1"/>
  <c r="L23" i="1"/>
  <c r="L26" i="1" s="1"/>
  <c r="K23" i="1"/>
  <c r="K26" i="1" s="1"/>
  <c r="G23" i="1"/>
  <c r="G26" i="1" s="1"/>
  <c r="I22" i="1"/>
  <c r="H22" i="1"/>
  <c r="O22" i="1" s="1"/>
  <c r="P22" i="1" s="1"/>
  <c r="I21" i="1"/>
  <c r="H21" i="1"/>
  <c r="O21" i="1" s="1"/>
  <c r="P21" i="1" s="1"/>
  <c r="O20" i="1"/>
  <c r="P20" i="1" s="1"/>
  <c r="J20" i="1"/>
  <c r="I20" i="1"/>
  <c r="H20" i="1"/>
  <c r="I19" i="1"/>
  <c r="I23" i="1" s="1"/>
  <c r="I26" i="1" s="1"/>
  <c r="H19" i="1"/>
  <c r="H23" i="1" s="1"/>
  <c r="N16" i="1"/>
  <c r="M16" i="1"/>
  <c r="L16" i="1"/>
  <c r="K16" i="1"/>
  <c r="G16" i="1"/>
  <c r="I15" i="1"/>
  <c r="H15" i="1"/>
  <c r="O15" i="1" s="1"/>
  <c r="P15" i="1" s="1"/>
  <c r="P14" i="1"/>
  <c r="O14" i="1"/>
  <c r="J14" i="1"/>
  <c r="I14" i="1"/>
  <c r="H14" i="1"/>
  <c r="I13" i="1"/>
  <c r="I16" i="1" s="1"/>
  <c r="H13" i="1"/>
  <c r="O13" i="1" s="1"/>
  <c r="P13" i="1" s="1"/>
  <c r="O12" i="1"/>
  <c r="I12" i="1"/>
  <c r="H12" i="1"/>
  <c r="H16" i="1" s="1"/>
  <c r="H26" i="1" l="1"/>
  <c r="O16" i="1"/>
  <c r="J13" i="1"/>
  <c r="J22" i="1"/>
  <c r="J19" i="1"/>
  <c r="J23" i="1" s="1"/>
  <c r="J15" i="1"/>
  <c r="O19" i="1"/>
  <c r="J12" i="1"/>
  <c r="J21" i="1"/>
  <c r="P12" i="1"/>
  <c r="P16" i="1" s="1"/>
  <c r="O23" i="1" l="1"/>
  <c r="O26" i="1" s="1"/>
  <c r="P19" i="1"/>
  <c r="P23" i="1" s="1"/>
  <c r="P26" i="1" s="1"/>
  <c r="J16" i="1"/>
  <c r="J26" i="1" s="1"/>
</calcChain>
</file>

<file path=xl/sharedStrings.xml><?xml version="1.0" encoding="utf-8"?>
<sst xmlns="http://schemas.openxmlformats.org/spreadsheetml/2006/main" count="69" uniqueCount="49">
  <si>
    <t xml:space="preserve">DIRECCION GENERAL DE ALIANZAS PUBLICO PRIVADAS </t>
  </si>
  <si>
    <t xml:space="preserve">NOMINA EMPLEADOS FIJOS </t>
  </si>
  <si>
    <t>CORRESPONDIENTE AL MES DE SEPTIEMBRE 2020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</si>
  <si>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</si>
  <si>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</si>
  <si>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</si>
  <si>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</si>
  <si>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</si>
  <si>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</si>
  <si>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</si>
  <si>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</si>
  <si>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</si>
  <si>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</si>
  <si>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</si>
  <si>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</si>
  <si>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</si>
  <si>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</si>
  <si>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</si>
  <si>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</si>
  <si>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</si>
  <si>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</si>
  <si>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</si>
  <si>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</si>
  <si>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</si>
  <si>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</si>
  <si>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</si>
  <si>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</si>
  <si>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</si>
  <si>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</si>
  <si>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</si>
  <si>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</si>
  <si>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</si>
  <si>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</si>
  <si>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ADMINISTRATIVO Y FINANCIERO</t>
  </si>
  <si>
    <t xml:space="preserve">SUB-TOTAL </t>
  </si>
  <si>
    <t xml:space="preserve">DIVISIÓN SERVICIOS GENERALES </t>
  </si>
  <si>
    <t>SENOVIA ROSARIO NOLASCO</t>
  </si>
  <si>
    <t xml:space="preserve">AUXILIAR DE ALMACEN Y SUMINISTRO </t>
  </si>
  <si>
    <t>24/08/2020</t>
  </si>
  <si>
    <t>JUAN CRISTOBAL ARIAS CARMONA</t>
  </si>
  <si>
    <t>MENSAJERO</t>
  </si>
  <si>
    <t xml:space="preserve">HAROLD DAVID DE JESUS </t>
  </si>
  <si>
    <t>TECNICO DE MANTENIMIENTO</t>
  </si>
  <si>
    <t xml:space="preserve">VICTORIA ALEXANDRA ACOSTA ARIAS </t>
  </si>
  <si>
    <t xml:space="preserve">CONSERJE </t>
  </si>
  <si>
    <t>TOTALES</t>
  </si>
  <si>
    <t>TOTALES GENERALES</t>
  </si>
  <si>
    <t xml:space="preserve">RAIZA BATISTA </t>
  </si>
  <si>
    <t xml:space="preserve">ANALISTA DE RRHH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</si>
</sst>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  <numFmt numFmtId="168" formatCode="dd/mm/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b/>
      <sz val="18"/>
      <color indexed="63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3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9" fillId="0" borderId="0" xfId="3" applyFont="1"/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2" applyNumberFormat="1" applyFont="1"/>
    <xf numFmtId="0" fontId="11" fillId="0" borderId="5" xfId="3" applyFont="1" applyBorder="1" applyAlignment="1">
      <alignment horizontal="left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165" fontId="10" fillId="2" borderId="5" xfId="1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10" xfId="3" applyFont="1" applyBorder="1" applyAlignment="1">
      <alignment horizontal="left"/>
    </xf>
    <xf numFmtId="166" fontId="12" fillId="0" borderId="10" xfId="3" applyNumberFormat="1" applyFont="1" applyBorder="1" applyAlignment="1">
      <alignment horizontal="center"/>
    </xf>
    <xf numFmtId="0" fontId="14" fillId="0" borderId="10" xfId="3" applyFont="1" applyBorder="1" applyAlignment="1">
      <alignment horizontal="center"/>
    </xf>
    <xf numFmtId="0" fontId="12" fillId="0" borderId="10" xfId="3" applyFont="1" applyBorder="1" applyAlignment="1">
      <alignment horizontal="left"/>
    </xf>
    <xf numFmtId="165" fontId="12" fillId="0" borderId="10" xfId="3" applyNumberFormat="1" applyFont="1" applyBorder="1" applyAlignment="1">
      <alignment horizontal="center"/>
    </xf>
    <xf numFmtId="165" fontId="12" fillId="0" borderId="10" xfId="1" applyNumberFormat="1" applyFont="1" applyBorder="1" applyAlignment="1">
      <alignment horizontal="center"/>
    </xf>
    <xf numFmtId="168" fontId="11" fillId="0" borderId="4" xfId="3" applyNumberFormat="1" applyFont="1" applyBorder="1" applyAlignment="1">
      <alignment horizontal="center"/>
    </xf>
    <xf numFmtId="0" fontId="11" fillId="0" borderId="2" xfId="3" applyFont="1" applyBorder="1" applyAlignment="1">
      <alignment horizontal="left"/>
    </xf>
    <xf numFmtId="165" fontId="11" fillId="0" borderId="4" xfId="3" applyNumberFormat="1" applyFont="1" applyBorder="1" applyAlignment="1">
      <alignment horizontal="center"/>
    </xf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15" fillId="0" borderId="9" xfId="2" applyFont="1" applyBorder="1" applyAlignment="1">
      <alignment horizontal="center" wrapText="1"/>
    </xf>
    <xf numFmtId="0" fontId="8" fillId="0" borderId="2" xfId="3" applyFont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3" applyNumberFormat="1" applyFont="1"/>
    <xf numFmtId="43" fontId="16" fillId="0" borderId="0" xfId="1" applyFont="1"/>
    <xf numFmtId="0" fontId="17" fillId="0" borderId="0" xfId="3" applyFont="1" applyAlignment="1">
      <alignment horizontal="center" vertical="center" wrapText="1"/>
    </xf>
    <xf numFmtId="165" fontId="5" fillId="0" borderId="0" xfId="1" applyNumberFormat="1" applyFont="1"/>
    <xf numFmtId="0" fontId="18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43" fontId="19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9" fillId="0" borderId="0" xfId="3" applyFont="1"/>
    <xf numFmtId="0" fontId="19" fillId="0" borderId="0" xfId="3" applyFont="1" applyAlignment="1">
      <alignment horizontal="center"/>
    </xf>
    <xf numFmtId="43" fontId="19" fillId="0" borderId="0" xfId="1" applyFont="1" applyAlignment="1">
      <alignment wrapText="1"/>
    </xf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8" fillId="0" borderId="0" xfId="3" applyFont="1"/>
    <xf numFmtId="43" fontId="18" fillId="0" borderId="0" xfId="1" applyFont="1" applyAlignment="1">
      <alignment horizontal="center" vertical="center" wrapText="1"/>
    </xf>
    <xf numFmtId="4" fontId="19" fillId="0" borderId="0" xfId="3" applyNumberFormat="1" applyFont="1" applyAlignment="1">
      <alignment horizontal="center" vertical="center" wrapText="1"/>
    </xf>
    <xf numFmtId="14" fontId="19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43" fontId="18" fillId="0" borderId="0" xfId="3" applyNumberFormat="1" applyFont="1" applyAlignment="1">
      <alignment horizontal="center" vertical="center" wrapText="1"/>
    </xf>
    <xf numFmtId="43" fontId="18" fillId="0" borderId="0" xfId="1" applyFont="1"/>
    <xf numFmtId="0" fontId="19" fillId="0" borderId="0" xfId="3" applyFont="1" applyAlignment="1">
      <alignment horizontal="center" vertical="center" wrapText="1"/>
    </xf>
    <xf numFmtId="43" fontId="19" fillId="0" borderId="0" xfId="1" applyFont="1" applyAlignment="1">
      <alignment horizontal="right" vertical="center" wrapText="1"/>
    </xf>
    <xf numFmtId="4" fontId="19" fillId="0" borderId="0" xfId="3" applyNumberFormat="1" applyFont="1" applyAlignment="1">
      <alignment horizontal="right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166" fontId="14" fillId="0" borderId="9" xfId="3" applyNumberFormat="1" applyFont="1" applyBorder="1" applyAlignment="1">
      <alignment horizontal="center"/>
    </xf>
    <xf numFmtId="166" fontId="14" fillId="0" borderId="6" xfId="3" applyNumberFormat="1" applyFont="1" applyBorder="1" applyAlignment="1">
      <alignment horizontal="center"/>
    </xf>
    <xf numFmtId="166" fontId="14" fillId="0" borderId="7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166" fontId="14" fillId="0" borderId="2" xfId="3" applyNumberFormat="1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13" xfId="2" applyFont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EDFD4F19-11C6-4898-9EC9-B1BCD4D1A4D3}"/>
    <cellStyle name="Normal_Hoja1" xfId="3" xr:uid="{ED65069B-A876-4657-B510-976D2508FBEC}"/>
    <cellStyle name="Normal_Nomina" xfId="4" xr:uid="{9E2624B1-8133-430D-88E0-43D3D07CFA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66843</xdr:rowOff>
    </xdr:from>
    <xdr:to>
      <xdr:col>3</xdr:col>
      <xdr:colOff>403208</xdr:colOff>
      <xdr:row>7</xdr:row>
      <xdr:rowOff>18806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767B6D-0105-4244-ACD4-23D6488CD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17438"/>
          <a:ext cx="5899133" cy="2354168"/>
        </a:xfrm>
        <a:prstGeom prst="rect">
          <a:avLst/>
        </a:prstGeom>
      </xdr:spPr>
    </xdr:pic>
    <xdr:clientData/>
  </xdr:twoCellAnchor>
  <xdr:twoCellAnchor editAs="oneCell">
    <xdr:from>
      <xdr:col>4</xdr:col>
      <xdr:colOff>881380</xdr:colOff>
      <xdr:row>27</xdr:row>
      <xdr:rowOff>381001</xdr:rowOff>
    </xdr:from>
    <xdr:to>
      <xdr:col>4</xdr:col>
      <xdr:colOff>5143500</xdr:colOff>
      <xdr:row>29</xdr:row>
      <xdr:rowOff>35390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09F1F7-EF4D-4DB4-9123-A8DD25E31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46380" y="15081251"/>
          <a:ext cx="4262120" cy="606889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28</xdr:row>
      <xdr:rowOff>158750</xdr:rowOff>
    </xdr:from>
    <xdr:to>
      <xdr:col>7</xdr:col>
      <xdr:colOff>1333500</xdr:colOff>
      <xdr:row>35</xdr:row>
      <xdr:rowOff>81213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E2A35EA-8DCD-EF4C-B6F7-C7C831227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00" y="15335250"/>
          <a:ext cx="4572000" cy="32244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DFEC7-5AA7-419F-8635-EF15B2EDCC52}">
  <sheetPr>
    <pageSetUpPr fitToPage="1"/>
  </sheetPr>
  <dimension ref="A1:S53"/>
  <sheetViews>
    <sheetView showGridLines="0" tabSelected="1" view="pageBreakPreview" zoomScale="30" zoomScaleSheetLayoutView="30" workbookViewId="0">
      <pane xSplit="6" ySplit="15" topLeftCell="G16" activePane="bottomRight" state="frozen"/>
      <selection pane="topRight" activeCell="G1" sqref="G1"/>
      <selection pane="bottomLeft" activeCell="A16" sqref="A16"/>
      <selection pane="bottomRight" activeCell="I30" sqref="I30:K31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33.28515625" style="1" customWidth="1"/>
    <col min="4" max="4" width="100.28515625" style="1" customWidth="1"/>
    <col min="5" max="5" width="93" style="1" customWidth="1"/>
    <col min="6" max="6" width="36.28515625" style="1" customWidth="1"/>
    <col min="7" max="7" width="49.8554687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0.7109375" style="1" customWidth="1"/>
    <col min="13" max="13" width="38.42578125" style="1" customWidth="1"/>
    <col min="14" max="14" width="28.28515625" style="1" customWidth="1"/>
    <col min="15" max="15" width="40.85546875" style="1" bestFit="1" customWidth="1"/>
    <col min="16" max="16" width="41.140625" style="1" customWidth="1"/>
    <col min="17" max="17" width="30.140625" style="1" customWidth="1"/>
    <col min="18" max="18" width="11.42578125" style="1"/>
    <col min="19" max="19" width="19.140625" style="1" bestFit="1" customWidth="1"/>
    <col min="20" max="16384" width="11.42578125" style="1"/>
  </cols>
  <sheetData>
    <row r="1" spans="1:19" ht="37.15" customHeight="1" x14ac:dyDescent="0.4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9" ht="37.5" customHeight="1" x14ac:dyDescent="0.4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 ht="37.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9" ht="38.450000000000003" customHeight="1" x14ac:dyDescent="0.45">
      <c r="C4" s="2"/>
      <c r="D4" s="2"/>
      <c r="E4" s="2"/>
      <c r="F4" s="2"/>
      <c r="G4" s="87" t="s">
        <v>0</v>
      </c>
      <c r="H4" s="87"/>
      <c r="I4" s="87"/>
      <c r="J4" s="2"/>
      <c r="K4" s="2"/>
      <c r="L4" s="2"/>
      <c r="M4" s="2"/>
      <c r="N4" s="2"/>
      <c r="O4" s="2"/>
      <c r="P4" s="3"/>
    </row>
    <row r="5" spans="1:19" ht="37.9" customHeight="1" x14ac:dyDescent="0.45">
      <c r="D5" s="4"/>
      <c r="E5" s="4"/>
      <c r="F5" s="4"/>
      <c r="G5" s="87" t="s">
        <v>1</v>
      </c>
      <c r="H5" s="87"/>
      <c r="I5" s="87"/>
      <c r="J5" s="4"/>
      <c r="K5" s="4"/>
      <c r="L5" s="4"/>
      <c r="M5" s="4"/>
      <c r="N5" s="4"/>
      <c r="O5" s="4"/>
      <c r="P5" s="3"/>
    </row>
    <row r="6" spans="1:19" ht="38.450000000000003" customHeight="1" x14ac:dyDescent="0.45">
      <c r="E6" s="5"/>
      <c r="F6" s="5"/>
      <c r="G6" s="87" t="s">
        <v>2</v>
      </c>
      <c r="H6" s="87"/>
      <c r="I6" s="87"/>
      <c r="J6" s="5"/>
      <c r="K6" s="5"/>
      <c r="L6" s="5"/>
      <c r="M6" s="5"/>
      <c r="N6" s="5"/>
      <c r="O6" s="5"/>
      <c r="P6" s="3"/>
    </row>
    <row r="7" spans="1:19" ht="37.5" customHeight="1" x14ac:dyDescent="0.45"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7"/>
      <c r="O7" s="6"/>
      <c r="P7" s="3"/>
    </row>
    <row r="8" spans="1:19" ht="37.5" customHeight="1" thickBot="1" x14ac:dyDescent="0.5">
      <c r="C8" s="3"/>
      <c r="D8" s="3"/>
      <c r="E8" s="3"/>
      <c r="F8" s="3"/>
      <c r="G8" s="3"/>
      <c r="H8" s="3"/>
      <c r="I8" s="3"/>
      <c r="J8" s="3"/>
      <c r="K8" s="8"/>
      <c r="L8" s="8"/>
      <c r="M8" s="9"/>
      <c r="N8" s="7"/>
      <c r="O8" s="3"/>
      <c r="P8" s="3"/>
    </row>
    <row r="9" spans="1:19" ht="37.5" customHeight="1" thickBot="1" x14ac:dyDescent="0.45">
      <c r="C9" s="10"/>
      <c r="D9" s="11"/>
      <c r="E9" s="11"/>
      <c r="F9" s="11"/>
      <c r="G9" s="12" t="s">
        <v>3</v>
      </c>
      <c r="H9" s="88" t="s">
        <v>4</v>
      </c>
      <c r="I9" s="89"/>
      <c r="J9" s="88" t="s">
        <v>5</v>
      </c>
      <c r="K9" s="90"/>
      <c r="L9" s="90"/>
      <c r="M9" s="90"/>
      <c r="N9" s="89"/>
      <c r="O9" s="11"/>
      <c r="P9" s="13"/>
    </row>
    <row r="10" spans="1:19" ht="126" customHeight="1" thickBot="1" x14ac:dyDescent="0.3">
      <c r="A10" s="14" t="s">
        <v>6</v>
      </c>
      <c r="B10" s="14" t="s">
        <v>7</v>
      </c>
      <c r="C10" s="14" t="s">
        <v>8</v>
      </c>
      <c r="D10" s="14" t="s">
        <v>9</v>
      </c>
      <c r="E10" s="15" t="s">
        <v>10</v>
      </c>
      <c r="F10" s="15" t="s">
        <v>11</v>
      </c>
      <c r="G10" s="15" t="s">
        <v>12</v>
      </c>
      <c r="H10" s="16" t="s">
        <v>13</v>
      </c>
      <c r="I10" s="15" t="s">
        <v>14</v>
      </c>
      <c r="J10" s="15" t="s">
        <v>15</v>
      </c>
      <c r="K10" s="17" t="s">
        <v>16</v>
      </c>
      <c r="L10" s="16" t="s">
        <v>17</v>
      </c>
      <c r="M10" s="14" t="s">
        <v>18</v>
      </c>
      <c r="N10" s="18" t="s">
        <v>5</v>
      </c>
      <c r="O10" s="15" t="s">
        <v>19</v>
      </c>
      <c r="P10" s="19" t="s">
        <v>20</v>
      </c>
    </row>
    <row r="11" spans="1:19" ht="48.6" customHeight="1" thickBot="1" x14ac:dyDescent="0.3">
      <c r="B11" s="83" t="s">
        <v>21</v>
      </c>
      <c r="C11" s="84"/>
      <c r="D11" s="85"/>
      <c r="E11" s="20"/>
      <c r="F11" s="20"/>
      <c r="G11" s="20"/>
      <c r="H11" s="21"/>
      <c r="I11" s="20"/>
      <c r="J11" s="20"/>
      <c r="K11" s="20"/>
      <c r="L11" s="21"/>
      <c r="M11" s="21"/>
      <c r="N11" s="22"/>
      <c r="O11" s="20"/>
      <c r="P11" s="23"/>
    </row>
    <row r="12" spans="1:19" ht="37.5" customHeight="1" thickBot="1" x14ac:dyDescent="0.5">
      <c r="A12" s="24">
        <v>1</v>
      </c>
      <c r="B12" s="25" t="s">
        <v>22</v>
      </c>
      <c r="C12" s="26" t="s">
        <v>23</v>
      </c>
      <c r="D12" s="27" t="s">
        <v>24</v>
      </c>
      <c r="E12" s="27" t="s">
        <v>25</v>
      </c>
      <c r="F12" s="27" t="s">
        <v>26</v>
      </c>
      <c r="G12" s="28">
        <v>500000</v>
      </c>
      <c r="H12" s="29">
        <f>269640*2.87%</f>
        <v>7738.6679999999997</v>
      </c>
      <c r="I12" s="29">
        <f>134820*3.04%</f>
        <v>4098.5280000000002</v>
      </c>
      <c r="J12" s="29">
        <f>G12-H12-I12</f>
        <v>488162.804</v>
      </c>
      <c r="K12" s="29">
        <v>110623.64</v>
      </c>
      <c r="L12" s="29"/>
      <c r="M12" s="29"/>
      <c r="N12" s="29">
        <v>25</v>
      </c>
      <c r="O12" s="29">
        <f>H12+I12+K12+N12</f>
        <v>122485.836</v>
      </c>
      <c r="P12" s="29">
        <f>G12-O12</f>
        <v>377514.16399999999</v>
      </c>
      <c r="Q12" s="30"/>
      <c r="S12" s="31"/>
    </row>
    <row r="13" spans="1:19" ht="37.5" customHeight="1" thickBot="1" x14ac:dyDescent="0.5">
      <c r="A13" s="24">
        <v>2</v>
      </c>
      <c r="B13" s="25" t="s">
        <v>22</v>
      </c>
      <c r="C13" s="26" t="s">
        <v>27</v>
      </c>
      <c r="D13" s="27" t="s">
        <v>28</v>
      </c>
      <c r="E13" s="27" t="s">
        <v>29</v>
      </c>
      <c r="F13" s="27" t="s">
        <v>26</v>
      </c>
      <c r="G13" s="28">
        <v>125000</v>
      </c>
      <c r="H13" s="29">
        <f>+G13*2.87%</f>
        <v>3587.5</v>
      </c>
      <c r="I13" s="29">
        <f>+G13*3.04%</f>
        <v>3800</v>
      </c>
      <c r="J13" s="29">
        <f>G13-H13-I13</f>
        <v>117612.5</v>
      </c>
      <c r="K13" s="29">
        <v>17982.939999999999</v>
      </c>
      <c r="L13" s="29"/>
      <c r="M13" s="29"/>
      <c r="N13" s="29">
        <v>25</v>
      </c>
      <c r="O13" s="29">
        <f t="shared" ref="O13:O15" si="0">H13+I13+K13+N13</f>
        <v>25395.439999999999</v>
      </c>
      <c r="P13" s="29">
        <f t="shared" ref="P13:P15" si="1">G13-O13</f>
        <v>99604.56</v>
      </c>
      <c r="Q13" s="30"/>
    </row>
    <row r="14" spans="1:19" ht="37.5" customHeight="1" thickBot="1" x14ac:dyDescent="0.45">
      <c r="A14" s="24">
        <v>3</v>
      </c>
      <c r="B14" s="25" t="s">
        <v>22</v>
      </c>
      <c r="C14" s="26" t="s">
        <v>23</v>
      </c>
      <c r="D14" s="27" t="s">
        <v>30</v>
      </c>
      <c r="E14" s="27" t="s">
        <v>31</v>
      </c>
      <c r="F14" s="27" t="s">
        <v>26</v>
      </c>
      <c r="G14" s="28">
        <v>250000</v>
      </c>
      <c r="H14" s="29">
        <f>+G14*2.87%</f>
        <v>7175</v>
      </c>
      <c r="I14" s="29">
        <f>134820*3.04%</f>
        <v>4098.5280000000002</v>
      </c>
      <c r="J14" s="29">
        <f>G14-H14-I14</f>
        <v>238726.47200000001</v>
      </c>
      <c r="K14" s="29">
        <v>48264.44</v>
      </c>
      <c r="L14" s="29"/>
      <c r="M14" s="29"/>
      <c r="N14" s="29">
        <v>25</v>
      </c>
      <c r="O14" s="29">
        <f t="shared" si="0"/>
        <v>59562.968000000001</v>
      </c>
      <c r="P14" s="29">
        <f t="shared" si="1"/>
        <v>190437.03200000001</v>
      </c>
      <c r="Q14" s="30"/>
    </row>
    <row r="15" spans="1:19" ht="37.5" customHeight="1" thickBot="1" x14ac:dyDescent="0.45">
      <c r="A15" s="24">
        <v>4</v>
      </c>
      <c r="B15" s="25" t="s">
        <v>22</v>
      </c>
      <c r="C15" s="26" t="s">
        <v>23</v>
      </c>
      <c r="D15" s="27" t="s">
        <v>32</v>
      </c>
      <c r="E15" s="27" t="s">
        <v>33</v>
      </c>
      <c r="F15" s="27" t="s">
        <v>26</v>
      </c>
      <c r="G15" s="28">
        <v>250000</v>
      </c>
      <c r="H15" s="29">
        <f>+G15*2.87%</f>
        <v>7175</v>
      </c>
      <c r="I15" s="29">
        <f>134820*3.04%</f>
        <v>4098.5280000000002</v>
      </c>
      <c r="J15" s="29">
        <f>G15-H15-I15</f>
        <v>238726.47200000001</v>
      </c>
      <c r="K15" s="29">
        <v>48264.44</v>
      </c>
      <c r="L15" s="29"/>
      <c r="M15" s="29"/>
      <c r="N15" s="29">
        <v>25</v>
      </c>
      <c r="O15" s="29">
        <f t="shared" si="0"/>
        <v>59562.968000000001</v>
      </c>
      <c r="P15" s="29">
        <f t="shared" si="1"/>
        <v>190437.03200000001</v>
      </c>
      <c r="Q15" s="30"/>
    </row>
    <row r="16" spans="1:19" ht="49.15" customHeight="1" thickBot="1" x14ac:dyDescent="0.5">
      <c r="A16" s="32"/>
      <c r="B16" s="91" t="s">
        <v>34</v>
      </c>
      <c r="C16" s="92"/>
      <c r="D16" s="92"/>
      <c r="E16" s="93"/>
      <c r="F16" s="33"/>
      <c r="G16" s="34">
        <f>SUM(G12:G15)</f>
        <v>1125000</v>
      </c>
      <c r="H16" s="35">
        <f>SUM(H12:H15)</f>
        <v>25676.167999999998</v>
      </c>
      <c r="I16" s="35">
        <f>SUM(I12:I15)</f>
        <v>16095.584000000001</v>
      </c>
      <c r="J16" s="35">
        <f>SUM(J12:J15)</f>
        <v>1083228.2480000001</v>
      </c>
      <c r="K16" s="35">
        <f>SUM(K12:K15)</f>
        <v>225135.46000000002</v>
      </c>
      <c r="L16" s="35">
        <f t="shared" ref="L16:P16" si="2">SUM(L12:L15)</f>
        <v>0</v>
      </c>
      <c r="M16" s="35">
        <f t="shared" si="2"/>
        <v>0</v>
      </c>
      <c r="N16" s="35">
        <f t="shared" si="2"/>
        <v>100</v>
      </c>
      <c r="O16" s="35">
        <f t="shared" si="2"/>
        <v>267007.212</v>
      </c>
      <c r="P16" s="35">
        <f t="shared" si="2"/>
        <v>857992.78800000006</v>
      </c>
      <c r="Q16" s="30"/>
    </row>
    <row r="17" spans="1:18" ht="37.15" customHeight="1" thickBot="1" x14ac:dyDescent="0.5">
      <c r="A17" s="36"/>
      <c r="B17" s="37"/>
      <c r="C17" s="38"/>
      <c r="D17" s="38"/>
      <c r="E17" s="38"/>
      <c r="F17" s="38"/>
      <c r="G17" s="39"/>
      <c r="H17" s="40"/>
      <c r="I17" s="40"/>
      <c r="J17" s="40"/>
      <c r="K17" s="40"/>
      <c r="L17" s="40"/>
      <c r="M17" s="40"/>
      <c r="N17" s="40"/>
      <c r="O17" s="40"/>
      <c r="P17" s="41"/>
      <c r="Q17" s="42"/>
    </row>
    <row r="18" spans="1:18" ht="48.6" customHeight="1" thickBot="1" x14ac:dyDescent="0.45">
      <c r="A18" s="43"/>
      <c r="B18" s="44"/>
      <c r="C18" s="45" t="s">
        <v>35</v>
      </c>
      <c r="D18" s="46"/>
      <c r="E18" s="46"/>
      <c r="F18" s="46"/>
      <c r="G18" s="47"/>
      <c r="H18" s="48"/>
      <c r="I18" s="48"/>
      <c r="J18" s="48"/>
      <c r="K18" s="48"/>
      <c r="L18" s="48"/>
      <c r="M18" s="48"/>
      <c r="N18" s="48"/>
      <c r="O18" s="48"/>
      <c r="P18" s="48"/>
      <c r="Q18" s="30"/>
    </row>
    <row r="19" spans="1:18" ht="37.5" customHeight="1" thickBot="1" x14ac:dyDescent="0.5">
      <c r="A19" s="24">
        <v>5</v>
      </c>
      <c r="B19" s="25" t="s">
        <v>22</v>
      </c>
      <c r="C19" s="26" t="s">
        <v>27</v>
      </c>
      <c r="D19" s="27" t="s">
        <v>36</v>
      </c>
      <c r="E19" s="27" t="s">
        <v>37</v>
      </c>
      <c r="F19" s="27" t="s">
        <v>26</v>
      </c>
      <c r="G19" s="28">
        <v>40000</v>
      </c>
      <c r="H19" s="29">
        <f t="shared" ref="H19:H22" si="3">+G19*2.87%</f>
        <v>1148</v>
      </c>
      <c r="I19" s="29">
        <f t="shared" ref="I19:I22" si="4">+G19*3.04%</f>
        <v>1216</v>
      </c>
      <c r="J19" s="29">
        <f t="shared" ref="J19:J22" si="5">G19-H19-I19</f>
        <v>37636</v>
      </c>
      <c r="K19" s="29">
        <v>442.65</v>
      </c>
      <c r="L19" s="29"/>
      <c r="M19" s="29"/>
      <c r="N19" s="29">
        <v>25</v>
      </c>
      <c r="O19" s="29">
        <f>H19+I19+K19+N19</f>
        <v>2831.65</v>
      </c>
      <c r="P19" s="29">
        <f>G19-O19</f>
        <v>37168.35</v>
      </c>
      <c r="Q19" s="30"/>
    </row>
    <row r="20" spans="1:18" ht="37.5" customHeight="1" thickBot="1" x14ac:dyDescent="0.5">
      <c r="A20" s="24">
        <v>6</v>
      </c>
      <c r="B20" s="25" t="s">
        <v>38</v>
      </c>
      <c r="C20" s="26" t="s">
        <v>23</v>
      </c>
      <c r="D20" s="27" t="s">
        <v>39</v>
      </c>
      <c r="E20" s="27" t="s">
        <v>40</v>
      </c>
      <c r="F20" s="27" t="s">
        <v>26</v>
      </c>
      <c r="G20" s="28">
        <v>30000</v>
      </c>
      <c r="H20" s="29">
        <f t="shared" si="3"/>
        <v>861</v>
      </c>
      <c r="I20" s="29">
        <f t="shared" si="4"/>
        <v>912</v>
      </c>
      <c r="J20" s="29">
        <f t="shared" si="5"/>
        <v>28227</v>
      </c>
      <c r="K20" s="29">
        <v>0</v>
      </c>
      <c r="L20" s="29"/>
      <c r="M20" s="29"/>
      <c r="N20" s="29">
        <v>25</v>
      </c>
      <c r="O20" s="29">
        <f t="shared" ref="O20:O22" si="6">H20+I20+K20+N20</f>
        <v>1798</v>
      </c>
      <c r="P20" s="29">
        <f t="shared" ref="P20:P22" si="7">G20-O20</f>
        <v>28202</v>
      </c>
      <c r="Q20" s="30"/>
    </row>
    <row r="21" spans="1:18" ht="37.5" customHeight="1" thickBot="1" x14ac:dyDescent="0.5">
      <c r="A21" s="24">
        <v>7</v>
      </c>
      <c r="B21" s="25" t="s">
        <v>38</v>
      </c>
      <c r="C21" s="26" t="s">
        <v>23</v>
      </c>
      <c r="D21" s="27" t="s">
        <v>41</v>
      </c>
      <c r="E21" s="27" t="s">
        <v>42</v>
      </c>
      <c r="F21" s="27" t="s">
        <v>26</v>
      </c>
      <c r="G21" s="28">
        <v>40000</v>
      </c>
      <c r="H21" s="29">
        <f t="shared" si="3"/>
        <v>1148</v>
      </c>
      <c r="I21" s="29">
        <f t="shared" si="4"/>
        <v>1216</v>
      </c>
      <c r="J21" s="29">
        <f t="shared" si="5"/>
        <v>37636</v>
      </c>
      <c r="K21" s="29">
        <v>442.65</v>
      </c>
      <c r="L21" s="29"/>
      <c r="M21" s="29"/>
      <c r="N21" s="29">
        <v>25</v>
      </c>
      <c r="O21" s="29">
        <f t="shared" si="6"/>
        <v>2831.65</v>
      </c>
      <c r="P21" s="29">
        <f t="shared" si="7"/>
        <v>37168.35</v>
      </c>
      <c r="Q21" s="30"/>
    </row>
    <row r="22" spans="1:18" ht="37.5" customHeight="1" thickBot="1" x14ac:dyDescent="0.5">
      <c r="A22" s="24"/>
      <c r="B22" s="49">
        <v>43839</v>
      </c>
      <c r="C22" s="26" t="s">
        <v>27</v>
      </c>
      <c r="D22" s="27" t="s">
        <v>43</v>
      </c>
      <c r="E22" s="27" t="s">
        <v>44</v>
      </c>
      <c r="F22" s="50" t="s">
        <v>26</v>
      </c>
      <c r="G22" s="51">
        <v>22660.51</v>
      </c>
      <c r="H22" s="29">
        <f t="shared" si="3"/>
        <v>650.35663699999998</v>
      </c>
      <c r="I22" s="29">
        <f t="shared" si="4"/>
        <v>688.879504</v>
      </c>
      <c r="J22" s="29">
        <f t="shared" si="5"/>
        <v>21321.273858999997</v>
      </c>
      <c r="K22" s="29">
        <v>0</v>
      </c>
      <c r="L22" s="29"/>
      <c r="M22" s="29"/>
      <c r="N22" s="29">
        <v>25</v>
      </c>
      <c r="O22" s="29">
        <f t="shared" si="6"/>
        <v>1364.2361409999999</v>
      </c>
      <c r="P22" s="29">
        <f t="shared" si="7"/>
        <v>21296.273858999997</v>
      </c>
      <c r="Q22" s="30"/>
    </row>
    <row r="23" spans="1:18" ht="49.15" customHeight="1" thickBot="1" x14ac:dyDescent="0.5">
      <c r="A23" s="52"/>
      <c r="B23" s="94" t="s">
        <v>34</v>
      </c>
      <c r="C23" s="95" t="s">
        <v>45</v>
      </c>
      <c r="D23" s="95"/>
      <c r="E23" s="96"/>
      <c r="F23" s="53"/>
      <c r="G23" s="54">
        <f t="shared" ref="G23:P23" si="8">SUM(G19:G22)</f>
        <v>132660.51</v>
      </c>
      <c r="H23" s="54">
        <f t="shared" si="8"/>
        <v>3807.3566369999999</v>
      </c>
      <c r="I23" s="54">
        <f t="shared" si="8"/>
        <v>4032.879504</v>
      </c>
      <c r="J23" s="54">
        <f t="shared" si="8"/>
        <v>124820.27385899999</v>
      </c>
      <c r="K23" s="54">
        <f t="shared" si="8"/>
        <v>885.3</v>
      </c>
      <c r="L23" s="54">
        <f t="shared" si="8"/>
        <v>0</v>
      </c>
      <c r="M23" s="54">
        <f t="shared" si="8"/>
        <v>0</v>
      </c>
      <c r="N23" s="54">
        <f t="shared" si="8"/>
        <v>100</v>
      </c>
      <c r="O23" s="54">
        <f t="shared" si="8"/>
        <v>8825.5361409999987</v>
      </c>
      <c r="P23" s="54">
        <f t="shared" si="8"/>
        <v>123834.97385899999</v>
      </c>
      <c r="Q23" s="30"/>
    </row>
    <row r="24" spans="1:18" ht="37.5" customHeight="1" thickBot="1" x14ac:dyDescent="0.3">
      <c r="B24" s="97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9"/>
      <c r="Q24" s="30"/>
    </row>
    <row r="25" spans="1:18" ht="37.5" customHeight="1" thickBot="1" x14ac:dyDescent="0.35">
      <c r="A25" s="55"/>
      <c r="B25" s="100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2"/>
      <c r="Q25" s="30"/>
    </row>
    <row r="26" spans="1:18" ht="49.9" customHeight="1" thickBot="1" x14ac:dyDescent="0.5">
      <c r="A26" s="52"/>
      <c r="B26" s="94" t="s">
        <v>46</v>
      </c>
      <c r="C26" s="95"/>
      <c r="D26" s="95"/>
      <c r="E26" s="96"/>
      <c r="F26" s="56"/>
      <c r="G26" s="54">
        <f t="shared" ref="G26:P26" si="9">G23+G16</f>
        <v>1257660.51</v>
      </c>
      <c r="H26" s="54">
        <f t="shared" si="9"/>
        <v>29483.524636999999</v>
      </c>
      <c r="I26" s="54">
        <f t="shared" si="9"/>
        <v>20128.463503999999</v>
      </c>
      <c r="J26" s="54">
        <f t="shared" si="9"/>
        <v>1208048.5218590002</v>
      </c>
      <c r="K26" s="54">
        <f t="shared" si="9"/>
        <v>226020.76</v>
      </c>
      <c r="L26" s="54">
        <f t="shared" si="9"/>
        <v>0</v>
      </c>
      <c r="M26" s="54">
        <f t="shared" si="9"/>
        <v>0</v>
      </c>
      <c r="N26" s="54">
        <f t="shared" si="9"/>
        <v>200</v>
      </c>
      <c r="O26" s="54">
        <f t="shared" si="9"/>
        <v>275832.74814099999</v>
      </c>
      <c r="P26" s="54">
        <f t="shared" si="9"/>
        <v>981827.76185900008</v>
      </c>
      <c r="Q26" s="30"/>
    </row>
    <row r="27" spans="1:18" ht="37.5" customHeight="1" x14ac:dyDescent="0.35">
      <c r="C27" s="3"/>
      <c r="D27" s="57"/>
      <c r="E27" s="3"/>
      <c r="F27" s="3"/>
      <c r="G27" s="3"/>
      <c r="H27" s="3"/>
      <c r="I27" s="3"/>
      <c r="J27" s="3"/>
      <c r="K27" s="3"/>
      <c r="L27" s="3"/>
      <c r="M27" s="3"/>
      <c r="N27" s="58"/>
      <c r="O27" s="3"/>
      <c r="P27" s="57"/>
      <c r="Q27" s="30"/>
    </row>
    <row r="28" spans="1:18" ht="37.5" customHeight="1" x14ac:dyDescent="0.4">
      <c r="C28" s="3"/>
      <c r="D28" s="10"/>
      <c r="E28" s="10"/>
      <c r="F28" s="10"/>
      <c r="G28" s="9"/>
      <c r="H28" s="9"/>
      <c r="I28" s="9"/>
      <c r="J28" s="9"/>
      <c r="K28" s="9"/>
      <c r="L28" s="9"/>
      <c r="M28" s="9"/>
      <c r="N28" s="9"/>
      <c r="O28" s="9"/>
      <c r="P28" s="9"/>
      <c r="Q28" s="30"/>
    </row>
    <row r="29" spans="1:18" ht="37.5" customHeight="1" x14ac:dyDescent="0.5">
      <c r="C29" s="3"/>
      <c r="D29" s="3"/>
      <c r="E29" s="3"/>
      <c r="F29" s="3"/>
      <c r="G29" s="8"/>
      <c r="H29" s="9"/>
      <c r="I29" s="3"/>
      <c r="J29" s="3"/>
      <c r="K29" s="59"/>
      <c r="L29" s="59"/>
      <c r="M29" s="59"/>
      <c r="N29" s="60"/>
      <c r="O29" s="3"/>
      <c r="P29" s="61"/>
      <c r="Q29" s="30"/>
    </row>
    <row r="30" spans="1:18" ht="37.15" customHeight="1" x14ac:dyDescent="0.3">
      <c r="C30" s="3"/>
      <c r="D30" s="3"/>
      <c r="E30" s="62" t="s">
        <v>47</v>
      </c>
      <c r="H30" s="3"/>
      <c r="I30" s="86"/>
      <c r="J30" s="86"/>
      <c r="K30" s="86"/>
      <c r="L30" s="3"/>
      <c r="M30" s="3"/>
      <c r="N30" s="3"/>
      <c r="O30" s="60"/>
      <c r="P30" s="3"/>
      <c r="Q30" s="63"/>
      <c r="R30" s="30"/>
    </row>
    <row r="31" spans="1:18" ht="36.6" customHeight="1" x14ac:dyDescent="0.3">
      <c r="D31" s="64"/>
      <c r="E31" s="62" t="s">
        <v>48</v>
      </c>
      <c r="H31" s="65"/>
      <c r="I31" s="86"/>
      <c r="J31" s="86"/>
      <c r="K31" s="86"/>
      <c r="L31" s="66"/>
      <c r="M31" s="67"/>
      <c r="N31" s="3"/>
      <c r="O31" s="3"/>
      <c r="P31" s="3"/>
      <c r="Q31" s="30"/>
    </row>
    <row r="32" spans="1:18" ht="37.5" customHeight="1" x14ac:dyDescent="0.5">
      <c r="C32" s="68"/>
      <c r="D32" s="69"/>
      <c r="E32" s="69"/>
      <c r="F32" s="69"/>
      <c r="G32" s="70"/>
      <c r="Q32" s="30"/>
    </row>
    <row r="33" spans="3:17" ht="37.5" customHeight="1" x14ac:dyDescent="0.5">
      <c r="C33" s="68"/>
      <c r="D33" s="69"/>
      <c r="E33" s="71"/>
      <c r="F33" s="71"/>
      <c r="G33" s="72"/>
      <c r="Q33" s="30"/>
    </row>
    <row r="34" spans="3:17" ht="37.5" customHeight="1" x14ac:dyDescent="0.5">
      <c r="C34" s="68"/>
      <c r="D34" s="73"/>
      <c r="E34" s="68"/>
      <c r="F34" s="68"/>
      <c r="G34" s="70"/>
      <c r="Q34" s="30"/>
    </row>
    <row r="35" spans="3:17" ht="37.5" customHeight="1" x14ac:dyDescent="0.5">
      <c r="C35" s="68"/>
      <c r="D35" s="64"/>
      <c r="E35" s="64"/>
      <c r="F35" s="64"/>
      <c r="G35" s="64"/>
      <c r="H35" s="64"/>
      <c r="I35" s="64"/>
      <c r="J35" s="64"/>
      <c r="K35" s="64"/>
      <c r="L35" s="74"/>
      <c r="M35" s="66"/>
      <c r="Q35" s="30"/>
    </row>
    <row r="36" spans="3:17" ht="37.5" customHeight="1" x14ac:dyDescent="0.5">
      <c r="C36" s="68"/>
      <c r="D36" s="69"/>
      <c r="E36" s="69"/>
      <c r="F36" s="69"/>
      <c r="G36" s="75"/>
      <c r="H36" s="64"/>
      <c r="I36" s="64"/>
      <c r="J36" s="64"/>
      <c r="K36" s="64"/>
      <c r="L36" s="74"/>
      <c r="M36" s="66"/>
      <c r="Q36" s="30"/>
    </row>
    <row r="37" spans="3:17" ht="37.5" customHeight="1" x14ac:dyDescent="0.5">
      <c r="C37" s="68"/>
      <c r="D37" s="69"/>
      <c r="E37" s="69"/>
      <c r="F37" s="69"/>
      <c r="G37" s="75"/>
      <c r="H37" s="64"/>
      <c r="I37" s="64"/>
      <c r="J37" s="64"/>
      <c r="K37" s="64"/>
      <c r="L37" s="74"/>
      <c r="M37" s="66"/>
      <c r="Q37" s="30"/>
    </row>
    <row r="38" spans="3:17" ht="37.5" customHeight="1" x14ac:dyDescent="0.5">
      <c r="C38" s="68"/>
      <c r="D38" s="69"/>
      <c r="E38" s="69"/>
      <c r="F38" s="69"/>
      <c r="G38" s="64"/>
      <c r="Q38" s="30"/>
    </row>
    <row r="39" spans="3:17" ht="37.5" customHeight="1" x14ac:dyDescent="0.5">
      <c r="C39" s="76"/>
      <c r="D39" s="64"/>
      <c r="E39" s="64"/>
      <c r="F39" s="64"/>
      <c r="G39" s="64"/>
      <c r="Q39" s="30"/>
    </row>
    <row r="40" spans="3:17" ht="30.6" x14ac:dyDescent="0.5">
      <c r="C40" s="69"/>
      <c r="D40" s="76"/>
      <c r="E40" s="71"/>
      <c r="F40" s="71"/>
      <c r="G40" s="77"/>
    </row>
    <row r="41" spans="3:17" ht="47.25" customHeight="1" x14ac:dyDescent="0.5">
      <c r="C41" s="64"/>
      <c r="D41" s="69"/>
      <c r="E41" s="77"/>
      <c r="F41" s="77"/>
      <c r="G41" s="75"/>
    </row>
    <row r="42" spans="3:17" ht="30.6" x14ac:dyDescent="0.5">
      <c r="C42" s="64"/>
      <c r="D42" s="69"/>
      <c r="E42" s="77"/>
      <c r="F42" s="77"/>
      <c r="G42" s="75"/>
    </row>
    <row r="43" spans="3:17" ht="30.6" x14ac:dyDescent="0.5">
      <c r="C43" s="76"/>
      <c r="D43" s="76"/>
      <c r="E43" s="71"/>
      <c r="F43" s="71"/>
      <c r="G43" s="77"/>
    </row>
    <row r="44" spans="3:17" ht="30.6" x14ac:dyDescent="0.5">
      <c r="C44" s="69"/>
      <c r="D44" s="77"/>
      <c r="E44" s="75"/>
      <c r="F44" s="75"/>
      <c r="G44" s="74"/>
    </row>
    <row r="45" spans="3:17" ht="30.6" x14ac:dyDescent="0.5">
      <c r="C45" s="68"/>
      <c r="D45" s="64"/>
      <c r="E45" s="64"/>
      <c r="F45" s="64"/>
      <c r="G45" s="78"/>
    </row>
    <row r="46" spans="3:17" ht="30.6" x14ac:dyDescent="0.5">
      <c r="C46" s="68"/>
      <c r="D46" s="68"/>
      <c r="E46" s="68"/>
      <c r="F46" s="68"/>
      <c r="G46" s="79"/>
    </row>
    <row r="47" spans="3:17" ht="29.45" x14ac:dyDescent="0.25">
      <c r="C47" s="64"/>
      <c r="D47" s="64"/>
      <c r="E47" s="64"/>
      <c r="F47" s="64"/>
      <c r="G47" s="74"/>
    </row>
    <row r="48" spans="3:17" ht="30.6" x14ac:dyDescent="0.5">
      <c r="C48" s="69"/>
      <c r="D48" s="77"/>
      <c r="E48" s="75"/>
      <c r="F48" s="75"/>
      <c r="G48" s="66"/>
    </row>
    <row r="49" spans="3:7" ht="30.6" x14ac:dyDescent="0.4">
      <c r="C49" s="80"/>
      <c r="D49" s="77"/>
      <c r="E49" s="81"/>
      <c r="F49" s="81"/>
      <c r="G49" s="66"/>
    </row>
    <row r="50" spans="3:7" ht="30.6" x14ac:dyDescent="0.5">
      <c r="C50" s="69"/>
      <c r="D50" s="65"/>
      <c r="E50" s="82"/>
      <c r="F50" s="82"/>
      <c r="G50" s="74"/>
    </row>
    <row r="51" spans="3:7" ht="36" customHeight="1" x14ac:dyDescent="0.5">
      <c r="C51" s="68"/>
      <c r="E51" s="82"/>
      <c r="F51" s="82"/>
    </row>
    <row r="52" spans="3:7" ht="37.5" customHeight="1" x14ac:dyDescent="0.25">
      <c r="C52" s="64"/>
      <c r="D52" s="64"/>
      <c r="E52" s="78"/>
      <c r="F52" s="78"/>
      <c r="G52" s="74"/>
    </row>
    <row r="53" spans="3:7" ht="30.6" x14ac:dyDescent="0.5">
      <c r="C53" s="68"/>
      <c r="D53" s="68"/>
      <c r="E53" s="68"/>
      <c r="F53" s="68"/>
      <c r="G53" s="68"/>
    </row>
  </sheetData>
  <protectedRanges>
    <protectedRange sqref="C12" name="Data_7_1_1"/>
  </protectedRanges>
  <autoFilter ref="A10:P10" xr:uid="{00000000-0009-0000-0000-000000000000}"/>
  <mergeCells count="12">
    <mergeCell ref="B11:D11"/>
    <mergeCell ref="I31:K31"/>
    <mergeCell ref="G4:I4"/>
    <mergeCell ref="G5:I5"/>
    <mergeCell ref="G6:I6"/>
    <mergeCell ref="H9:I9"/>
    <mergeCell ref="J9:N9"/>
    <mergeCell ref="B16:E16"/>
    <mergeCell ref="B23:E23"/>
    <mergeCell ref="B24:P25"/>
    <mergeCell ref="B26:E26"/>
    <mergeCell ref="I30:K30"/>
  </mergeCells>
  <pageMargins left="0.70866141732283505" right="0.70866141732283505" top="0.74803149606299202" bottom="0.74803149606299202" header="0.31496062992126" footer="0.31496062992126"/>
  <pageSetup paperSize="5" scale="2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SEPTIEMBRE  2020</vt:lpstr>
      <vt:lpstr>'NOMINA  FIJOS SEPTIEMBRE  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Ruddy Ramos</cp:lastModifiedBy>
  <cp:lastPrinted>2023-03-31T14:02:04Z</cp:lastPrinted>
  <dcterms:created xsi:type="dcterms:W3CDTF">2023-03-30T18:56:31Z</dcterms:created>
  <dcterms:modified xsi:type="dcterms:W3CDTF">2023-03-31T14:02:07Z</dcterms:modified>
</cp:coreProperties>
</file>