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3/"/>
    </mc:Choice>
  </mc:AlternateContent>
  <xr:revisionPtr revIDLastSave="0" documentId="8_{A977A197-F079-46E7-83B9-3CC26D6C6DF0}" xr6:coauthVersionLast="47" xr6:coauthVersionMax="47" xr10:uidLastSave="{00000000-0000-0000-0000-000000000000}"/>
  <bookViews>
    <workbookView xWindow="-120" yWindow="-120" windowWidth="29040" windowHeight="15840" xr2:uid="{10A0D869-587A-495F-889D-96D170F701E7}"/>
  </bookViews>
  <sheets>
    <sheet name="NOMINA  FIJOS DICIEMBRE  2023" sheetId="1" r:id="rId1"/>
  </sheets>
  <definedNames>
    <definedName name="_xlnm._FilterDatabase" localSheetId="0" hidden="1">'NOMINA  FIJOS DICIEMBRE  2023'!$A$12:$Q$12</definedName>
    <definedName name="_xlnm.Print_Area" localSheetId="0">'NOMINA  FIJOS DICIEMBRE  2023'!$A$1:$Q$64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52" i="1" s="1"/>
  <c r="N49" i="1"/>
  <c r="N52" i="1" s="1"/>
  <c r="M49" i="1"/>
  <c r="M52" i="1" s="1"/>
  <c r="L49" i="1"/>
  <c r="K49" i="1"/>
  <c r="K52" i="1" s="1"/>
  <c r="G49" i="1"/>
  <c r="G52" i="1" s="1"/>
  <c r="P48" i="1"/>
  <c r="Q48" i="1" s="1"/>
  <c r="I48" i="1"/>
  <c r="H48" i="1"/>
  <c r="J48" i="1" s="1"/>
  <c r="I47" i="1"/>
  <c r="H47" i="1"/>
  <c r="P47" i="1" s="1"/>
  <c r="Q47" i="1" s="1"/>
  <c r="I46" i="1"/>
  <c r="J46" i="1" s="1"/>
  <c r="H46" i="1"/>
  <c r="P46" i="1" s="1"/>
  <c r="Q46" i="1" s="1"/>
  <c r="Q45" i="1"/>
  <c r="P45" i="1"/>
  <c r="J45" i="1"/>
  <c r="I45" i="1"/>
  <c r="H45" i="1"/>
  <c r="P44" i="1"/>
  <c r="Q44" i="1" s="1"/>
  <c r="I44" i="1"/>
  <c r="H44" i="1"/>
  <c r="J44" i="1" s="1"/>
  <c r="I43" i="1"/>
  <c r="H43" i="1"/>
  <c r="J43" i="1" s="1"/>
  <c r="I42" i="1"/>
  <c r="P42" i="1" s="1"/>
  <c r="Q42" i="1" s="1"/>
  <c r="H42" i="1"/>
  <c r="I41" i="1"/>
  <c r="H41" i="1"/>
  <c r="P41" i="1" s="1"/>
  <c r="Q41" i="1" s="1"/>
  <c r="P40" i="1"/>
  <c r="Q40" i="1" s="1"/>
  <c r="J40" i="1"/>
  <c r="I40" i="1"/>
  <c r="H40" i="1"/>
  <c r="I39" i="1"/>
  <c r="H39" i="1"/>
  <c r="P39" i="1" s="1"/>
  <c r="Q39" i="1" s="1"/>
  <c r="I38" i="1"/>
  <c r="J38" i="1" s="1"/>
  <c r="H38" i="1"/>
  <c r="P38" i="1" s="1"/>
  <c r="Q38" i="1" s="1"/>
  <c r="Q37" i="1"/>
  <c r="P37" i="1"/>
  <c r="J37" i="1"/>
  <c r="I37" i="1"/>
  <c r="H37" i="1"/>
  <c r="I36" i="1"/>
  <c r="P36" i="1" s="1"/>
  <c r="Q36" i="1" s="1"/>
  <c r="H36" i="1"/>
  <c r="J36" i="1" s="1"/>
  <c r="I35" i="1"/>
  <c r="H35" i="1"/>
  <c r="J35" i="1" s="1"/>
  <c r="I34" i="1"/>
  <c r="P34" i="1" s="1"/>
  <c r="Q34" i="1" s="1"/>
  <c r="H34" i="1"/>
  <c r="I33" i="1"/>
  <c r="H33" i="1"/>
  <c r="P33" i="1" s="1"/>
  <c r="Q33" i="1" s="1"/>
  <c r="P32" i="1"/>
  <c r="Q32" i="1" s="1"/>
  <c r="J32" i="1"/>
  <c r="I32" i="1"/>
  <c r="H32" i="1"/>
  <c r="I31" i="1"/>
  <c r="H31" i="1"/>
  <c r="P31" i="1" s="1"/>
  <c r="Q31" i="1" s="1"/>
  <c r="I30" i="1"/>
  <c r="J30" i="1" s="1"/>
  <c r="H30" i="1"/>
  <c r="P30" i="1" s="1"/>
  <c r="Q30" i="1" s="1"/>
  <c r="P29" i="1"/>
  <c r="Q29" i="1" s="1"/>
  <c r="J29" i="1"/>
  <c r="I29" i="1"/>
  <c r="H29" i="1"/>
  <c r="I28" i="1"/>
  <c r="H28" i="1"/>
  <c r="P28" i="1" s="1"/>
  <c r="Q28" i="1" s="1"/>
  <c r="I27" i="1"/>
  <c r="H27" i="1"/>
  <c r="J27" i="1" s="1"/>
  <c r="I26" i="1"/>
  <c r="I49" i="1" s="1"/>
  <c r="I52" i="1" s="1"/>
  <c r="H26" i="1"/>
  <c r="I25" i="1"/>
  <c r="H25" i="1"/>
  <c r="P25" i="1" s="1"/>
  <c r="Q25" i="1" s="1"/>
  <c r="P24" i="1"/>
  <c r="J24" i="1"/>
  <c r="I24" i="1"/>
  <c r="H24" i="1"/>
  <c r="H49" i="1" s="1"/>
  <c r="O21" i="1"/>
  <c r="N21" i="1"/>
  <c r="M21" i="1"/>
  <c r="L21" i="1"/>
  <c r="K21" i="1"/>
  <c r="G21" i="1"/>
  <c r="P20" i="1"/>
  <c r="Q20" i="1" s="1"/>
  <c r="M20" i="1"/>
  <c r="I20" i="1"/>
  <c r="H20" i="1"/>
  <c r="J20" i="1" s="1"/>
  <c r="I19" i="1"/>
  <c r="P19" i="1" s="1"/>
  <c r="Q19" i="1" s="1"/>
  <c r="H19" i="1"/>
  <c r="I18" i="1"/>
  <c r="H18" i="1"/>
  <c r="P18" i="1" s="1"/>
  <c r="Q18" i="1" s="1"/>
  <c r="P17" i="1"/>
  <c r="Q17" i="1" s="1"/>
  <c r="J17" i="1"/>
  <c r="I17" i="1"/>
  <c r="H17" i="1"/>
  <c r="I16" i="1"/>
  <c r="H16" i="1"/>
  <c r="P16" i="1" s="1"/>
  <c r="Q16" i="1" s="1"/>
  <c r="I15" i="1"/>
  <c r="I21" i="1" s="1"/>
  <c r="H15" i="1"/>
  <c r="P15" i="1" s="1"/>
  <c r="Q15" i="1" s="1"/>
  <c r="P14" i="1"/>
  <c r="J14" i="1"/>
  <c r="I14" i="1"/>
  <c r="H14" i="1"/>
  <c r="J21" i="1" l="1"/>
  <c r="P21" i="1"/>
  <c r="P27" i="1"/>
  <c r="Q27" i="1" s="1"/>
  <c r="P35" i="1"/>
  <c r="Q35" i="1" s="1"/>
  <c r="P43" i="1"/>
  <c r="Q43" i="1" s="1"/>
  <c r="J19" i="1"/>
  <c r="Q24" i="1"/>
  <c r="J26" i="1"/>
  <c r="J34" i="1"/>
  <c r="J42" i="1"/>
  <c r="J16" i="1"/>
  <c r="Q14" i="1"/>
  <c r="Q21" i="1" s="1"/>
  <c r="P26" i="1"/>
  <c r="Q26" i="1" s="1"/>
  <c r="J31" i="1"/>
  <c r="J39" i="1"/>
  <c r="J47" i="1"/>
  <c r="H21" i="1"/>
  <c r="H52" i="1" s="1"/>
  <c r="J28" i="1"/>
  <c r="J18" i="1"/>
  <c r="J41" i="1"/>
  <c r="J25" i="1"/>
  <c r="J49" i="1" s="1"/>
  <c r="J52" i="1" s="1"/>
  <c r="J33" i="1"/>
  <c r="J15" i="1"/>
  <c r="P49" i="1" l="1"/>
  <c r="P52" i="1" s="1"/>
  <c r="Q49" i="1"/>
  <c r="Q52" i="1" s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<sst xmlns="http://schemas.openxmlformats.org/spreadsheetml/2006/main" count="170" uniqueCount="92">
  <si>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</si>
  <si>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 xml:space="preserve">NOMINA EMPLEADOS FIJOS </t>
  </si>
  <si>
    <t>CORRESPONDIENTE AL MES DE DICEMBRE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</si>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</sst>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F3201AEE-16A4-4571-BE8B-529E2FB60FC7}"/>
    <cellStyle name="Normal_Hoja1" xfId="3" xr:uid="{181ABA8B-6465-4E07-98F9-CA99365B5823}"/>
    <cellStyle name="Normal_Nomina" xfId="4" xr:uid="{70182995-332C-462F-AC8A-1288807C2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8B2DEC-4931-4F78-B268-B40AA76D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117800"/>
          <a:ext cx="5114925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3D51C-15E9-4093-84BC-898AEC829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98750"/>
          <a:ext cx="5829300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3FD17E-67FF-4A19-9169-790AAFAC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8346400"/>
          <a:ext cx="5339715" cy="473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3567E1-31B1-4D84-86F6-92ED46D4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720090"/>
          <a:ext cx="5934588" cy="2344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5E61-9FB5-493D-80D5-5061B47BAC62}">
  <sheetPr>
    <pageSetUpPr fitToPage="1"/>
  </sheetPr>
  <dimension ref="A1:T79"/>
  <sheetViews>
    <sheetView showGridLines="0" tabSelected="1" zoomScale="40" zoomScaleNormal="40" zoomScaleSheetLayoutView="30" workbookViewId="0">
      <selection activeCell="K7" sqref="K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1.28515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5">
      <c r="C4" s="2"/>
      <c r="D4" s="2"/>
      <c r="E4" s="2"/>
      <c r="F4" s="2"/>
      <c r="G4" s="96" t="s">
        <v>0</v>
      </c>
      <c r="H4" s="96"/>
      <c r="I4" s="96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5">
      <c r="D5" s="4"/>
      <c r="E5" s="4"/>
      <c r="F5" s="4"/>
      <c r="G5" s="96" t="s">
        <v>1</v>
      </c>
      <c r="H5" s="96"/>
      <c r="I5" s="96"/>
      <c r="J5" s="4"/>
      <c r="K5" s="4"/>
      <c r="L5" s="4"/>
      <c r="M5" s="4"/>
      <c r="N5" s="4"/>
      <c r="O5" s="4"/>
      <c r="P5" s="4"/>
      <c r="Q5" s="3"/>
    </row>
    <row r="6" spans="1:20" ht="38.450000000000003" customHeight="1" x14ac:dyDescent="0.45">
      <c r="E6" s="5"/>
      <c r="F6" s="5"/>
      <c r="G6" s="96" t="s">
        <v>2</v>
      </c>
      <c r="H6" s="96"/>
      <c r="I6" s="96"/>
      <c r="J6" s="5"/>
      <c r="K6" s="5"/>
      <c r="L6" s="5"/>
      <c r="M6" s="5"/>
      <c r="N6" s="5"/>
      <c r="O6" s="5"/>
      <c r="P6" s="5"/>
      <c r="Q6" s="3"/>
    </row>
    <row r="7" spans="1:20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20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20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20" ht="37.5" customHeight="1" thickBot="1" x14ac:dyDescent="0.45">
      <c r="C11" s="10"/>
      <c r="D11" s="11"/>
      <c r="E11" s="11"/>
      <c r="F11" s="11"/>
      <c r="G11" s="12" t="s">
        <v>3</v>
      </c>
      <c r="H11" s="97" t="s">
        <v>4</v>
      </c>
      <c r="I11" s="98"/>
      <c r="J11" s="97" t="s">
        <v>5</v>
      </c>
      <c r="K11" s="99"/>
      <c r="L11" s="99"/>
      <c r="M11" s="99"/>
      <c r="N11" s="99"/>
      <c r="O11" s="98"/>
      <c r="P11" s="11"/>
      <c r="Q11" s="13"/>
    </row>
    <row r="12" spans="1:20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20" ht="48.6" customHeight="1" thickBot="1" x14ac:dyDescent="0.3">
      <c r="B13" s="100" t="s">
        <v>22</v>
      </c>
      <c r="C13" s="101"/>
      <c r="D13" s="102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20" ht="37.5" customHeight="1" thickBot="1" x14ac:dyDescent="0.5">
      <c r="A14" s="26">
        <v>1</v>
      </c>
      <c r="B14" s="27" t="s">
        <v>23</v>
      </c>
      <c r="C14" s="28" t="s">
        <v>24</v>
      </c>
      <c r="D14" s="29" t="s">
        <v>25</v>
      </c>
      <c r="E14" s="29" t="s">
        <v>26</v>
      </c>
      <c r="F14" s="29" t="s">
        <v>27</v>
      </c>
      <c r="G14" s="30">
        <v>500000</v>
      </c>
      <c r="H14" s="31">
        <f>374040*2.87%</f>
        <v>10734.948</v>
      </c>
      <c r="I14" s="31">
        <f>187020*3.04%</f>
        <v>5685.4080000000004</v>
      </c>
      <c r="J14" s="31">
        <f t="shared" ref="J14:J20" si="0">G14-H14-I14</f>
        <v>483579.64400000003</v>
      </c>
      <c r="K14" s="31">
        <v>109477.78</v>
      </c>
      <c r="L14" s="31"/>
      <c r="M14" s="31"/>
      <c r="N14" s="31"/>
      <c r="O14" s="31">
        <v>25</v>
      </c>
      <c r="P14" s="31">
        <f>H14+I14+K14+O14</f>
        <v>125923.136</v>
      </c>
      <c r="Q14" s="31">
        <f>G14-P14</f>
        <v>374076.864</v>
      </c>
      <c r="R14" s="32"/>
      <c r="T14" s="33"/>
    </row>
    <row r="15" spans="1:20" ht="37.5" customHeight="1" thickBot="1" x14ac:dyDescent="0.45">
      <c r="A15" s="26">
        <v>2</v>
      </c>
      <c r="B15" s="27" t="s">
        <v>23</v>
      </c>
      <c r="C15" s="28" t="s">
        <v>24</v>
      </c>
      <c r="D15" s="29" t="s">
        <v>28</v>
      </c>
      <c r="E15" s="29" t="s">
        <v>29</v>
      </c>
      <c r="F15" s="29" t="s">
        <v>27</v>
      </c>
      <c r="G15" s="30">
        <v>250000</v>
      </c>
      <c r="H15" s="31">
        <f t="shared" ref="H15:H20" si="1">+G15*2.87%</f>
        <v>7175</v>
      </c>
      <c r="I15" s="31">
        <f>187020*3.04%</f>
        <v>5685.4080000000004</v>
      </c>
      <c r="J15" s="31">
        <f t="shared" si="0"/>
        <v>237139.592</v>
      </c>
      <c r="K15" s="31">
        <v>47867.77</v>
      </c>
      <c r="L15" s="31"/>
      <c r="M15" s="31"/>
      <c r="N15" s="31"/>
      <c r="O15" s="31">
        <v>25</v>
      </c>
      <c r="P15" s="31">
        <f t="shared" ref="P15:P19" si="2">H15+I15+K15+O15</f>
        <v>60753.178</v>
      </c>
      <c r="Q15" s="31">
        <f t="shared" ref="Q15:Q20" si="3">G15-P15</f>
        <v>189246.82199999999</v>
      </c>
      <c r="R15" s="32"/>
    </row>
    <row r="16" spans="1:20" ht="55.15" customHeight="1" thickBot="1" x14ac:dyDescent="0.5">
      <c r="A16" s="26">
        <v>3</v>
      </c>
      <c r="B16" s="27">
        <v>44205</v>
      </c>
      <c r="C16" s="28" t="s">
        <v>30</v>
      </c>
      <c r="D16" s="29" t="s">
        <v>31</v>
      </c>
      <c r="E16" s="34" t="s">
        <v>32</v>
      </c>
      <c r="F16" s="29" t="s">
        <v>27</v>
      </c>
      <c r="G16" s="30">
        <v>110000</v>
      </c>
      <c r="H16" s="31">
        <f t="shared" si="1"/>
        <v>3157</v>
      </c>
      <c r="I16" s="31">
        <f>G16*3.04%</f>
        <v>3344</v>
      </c>
      <c r="J16" s="31">
        <f t="shared" si="0"/>
        <v>103499</v>
      </c>
      <c r="K16" s="31">
        <v>14457.62</v>
      </c>
      <c r="L16" s="31"/>
      <c r="M16" s="31"/>
      <c r="N16" s="31">
        <v>18983.84</v>
      </c>
      <c r="O16" s="31">
        <v>25</v>
      </c>
      <c r="P16" s="31">
        <f>H16+I16+K16+O16+N16</f>
        <v>39967.460000000006</v>
      </c>
      <c r="Q16" s="31">
        <f>G16-P16</f>
        <v>70032.539999999994</v>
      </c>
      <c r="R16" s="32"/>
    </row>
    <row r="17" spans="1:18" ht="55.15" customHeight="1" thickBot="1" x14ac:dyDescent="0.5">
      <c r="A17" s="26">
        <v>4</v>
      </c>
      <c r="B17" s="27">
        <v>44205</v>
      </c>
      <c r="C17" s="28" t="s">
        <v>24</v>
      </c>
      <c r="D17" s="29" t="s">
        <v>33</v>
      </c>
      <c r="E17" s="34" t="s">
        <v>34</v>
      </c>
      <c r="F17" s="29" t="s">
        <v>27</v>
      </c>
      <c r="G17" s="30">
        <v>95000</v>
      </c>
      <c r="H17" s="31">
        <f t="shared" si="1"/>
        <v>2726.5</v>
      </c>
      <c r="I17" s="31">
        <f t="shared" ref="I17:I19" si="4">G17*3.04%</f>
        <v>2888</v>
      </c>
      <c r="J17" s="31">
        <f t="shared" si="0"/>
        <v>89385.5</v>
      </c>
      <c r="K17" s="31">
        <v>10929.31</v>
      </c>
      <c r="L17" s="31"/>
      <c r="M17" s="31"/>
      <c r="N17" s="31"/>
      <c r="O17" s="31">
        <v>25</v>
      </c>
      <c r="P17" s="31">
        <f t="shared" si="2"/>
        <v>16568.809999999998</v>
      </c>
      <c r="Q17" s="31">
        <f t="shared" si="3"/>
        <v>78431.19</v>
      </c>
      <c r="R17" s="32"/>
    </row>
    <row r="18" spans="1:18" ht="55.15" customHeight="1" thickBot="1" x14ac:dyDescent="0.5">
      <c r="A18" s="26">
        <v>5</v>
      </c>
      <c r="B18" s="27">
        <v>44566</v>
      </c>
      <c r="C18" s="28" t="s">
        <v>30</v>
      </c>
      <c r="D18" s="29" t="s">
        <v>35</v>
      </c>
      <c r="E18" s="34" t="s">
        <v>36</v>
      </c>
      <c r="F18" s="29" t="s">
        <v>27</v>
      </c>
      <c r="G18" s="30">
        <v>95000</v>
      </c>
      <c r="H18" s="31">
        <f t="shared" si="1"/>
        <v>2726.5</v>
      </c>
      <c r="I18" s="31">
        <f t="shared" si="4"/>
        <v>2888</v>
      </c>
      <c r="J18" s="31">
        <f t="shared" si="0"/>
        <v>89385.5</v>
      </c>
      <c r="K18" s="31">
        <v>10929.31</v>
      </c>
      <c r="L18" s="31"/>
      <c r="M18" s="31"/>
      <c r="N18" s="31"/>
      <c r="O18" s="31">
        <v>25</v>
      </c>
      <c r="P18" s="31">
        <f t="shared" si="2"/>
        <v>16568.809999999998</v>
      </c>
      <c r="Q18" s="31">
        <f t="shared" si="3"/>
        <v>78431.19</v>
      </c>
      <c r="R18" s="32"/>
    </row>
    <row r="19" spans="1:18" ht="55.15" customHeight="1" thickBot="1" x14ac:dyDescent="0.45">
      <c r="A19" s="26">
        <v>6</v>
      </c>
      <c r="B19" s="35">
        <v>44566</v>
      </c>
      <c r="C19" s="28" t="s">
        <v>24</v>
      </c>
      <c r="D19" s="29" t="s">
        <v>37</v>
      </c>
      <c r="E19" s="34" t="s">
        <v>38</v>
      </c>
      <c r="F19" s="29" t="s">
        <v>27</v>
      </c>
      <c r="G19" s="30">
        <v>150000</v>
      </c>
      <c r="H19" s="31">
        <f t="shared" si="1"/>
        <v>4305</v>
      </c>
      <c r="I19" s="31">
        <f t="shared" si="4"/>
        <v>4560</v>
      </c>
      <c r="J19" s="31">
        <f t="shared" si="0"/>
        <v>141135</v>
      </c>
      <c r="K19" s="31">
        <v>23866.69</v>
      </c>
      <c r="L19" s="31"/>
      <c r="M19" s="31"/>
      <c r="N19" s="31"/>
      <c r="O19" s="31">
        <v>25</v>
      </c>
      <c r="P19" s="31">
        <f t="shared" si="2"/>
        <v>32756.69</v>
      </c>
      <c r="Q19" s="31">
        <f t="shared" si="3"/>
        <v>117243.31</v>
      </c>
      <c r="R19" s="32"/>
    </row>
    <row r="20" spans="1:18" ht="66" customHeight="1" thickBot="1" x14ac:dyDescent="0.45">
      <c r="A20" s="26">
        <v>7</v>
      </c>
      <c r="B20" s="35">
        <v>44202</v>
      </c>
      <c r="C20" s="28" t="s">
        <v>24</v>
      </c>
      <c r="D20" s="29" t="s">
        <v>39</v>
      </c>
      <c r="E20" s="34" t="s">
        <v>40</v>
      </c>
      <c r="F20" s="29" t="s">
        <v>27</v>
      </c>
      <c r="G20" s="30">
        <v>200000</v>
      </c>
      <c r="H20" s="31">
        <f t="shared" si="1"/>
        <v>5740</v>
      </c>
      <c r="I20" s="31">
        <f>187020*3.04%</f>
        <v>5685.4080000000004</v>
      </c>
      <c r="J20" s="31">
        <f t="shared" si="0"/>
        <v>188574.592</v>
      </c>
      <c r="K20" s="31">
        <v>35627.94</v>
      </c>
      <c r="L20" s="31">
        <v>0</v>
      </c>
      <c r="M20" s="31">
        <f>1587.38+9.93</f>
        <v>1597.3100000000002</v>
      </c>
      <c r="N20" s="31">
        <v>15257.98</v>
      </c>
      <c r="O20" s="31">
        <v>25</v>
      </c>
      <c r="P20" s="31">
        <f>H20+I20+K20+O20+M20+N20</f>
        <v>63933.637999999992</v>
      </c>
      <c r="Q20" s="31">
        <f t="shared" si="3"/>
        <v>136066.36200000002</v>
      </c>
      <c r="R20" s="32"/>
    </row>
    <row r="21" spans="1:18" ht="49.15" customHeight="1" thickBot="1" x14ac:dyDescent="0.5">
      <c r="A21" s="36"/>
      <c r="B21" s="87" t="s">
        <v>41</v>
      </c>
      <c r="C21" s="88"/>
      <c r="D21" s="88"/>
      <c r="E21" s="89"/>
      <c r="F21" s="37"/>
      <c r="G21" s="38">
        <f t="shared" ref="G21:Q21" si="5">SUM(G14:G20)</f>
        <v>1400000</v>
      </c>
      <c r="H21" s="38">
        <f t="shared" si="5"/>
        <v>36564.948000000004</v>
      </c>
      <c r="I21" s="38">
        <f t="shared" si="5"/>
        <v>30736.223999999998</v>
      </c>
      <c r="J21" s="38">
        <f t="shared" si="5"/>
        <v>1332698.828</v>
      </c>
      <c r="K21" s="38">
        <f t="shared" si="5"/>
        <v>253156.41999999998</v>
      </c>
      <c r="L21" s="38">
        <f t="shared" si="5"/>
        <v>0</v>
      </c>
      <c r="M21" s="38">
        <f t="shared" si="5"/>
        <v>1597.3100000000002</v>
      </c>
      <c r="N21" s="38">
        <f t="shared" si="5"/>
        <v>34241.82</v>
      </c>
      <c r="O21" s="38">
        <f t="shared" si="5"/>
        <v>175</v>
      </c>
      <c r="P21" s="38">
        <f t="shared" si="5"/>
        <v>356471.72200000001</v>
      </c>
      <c r="Q21" s="38">
        <f t="shared" si="5"/>
        <v>1043528.2779999999</v>
      </c>
      <c r="R21" s="32"/>
    </row>
    <row r="22" spans="1:18" ht="37.15" customHeight="1" thickBot="1" x14ac:dyDescent="0.5">
      <c r="A22" s="39"/>
      <c r="B22" s="40"/>
      <c r="C22" s="41"/>
      <c r="D22" s="41"/>
      <c r="E22" s="41"/>
      <c r="F22" s="41"/>
      <c r="G22" s="42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45"/>
    </row>
    <row r="23" spans="1:18" ht="48.6" customHeight="1" thickBot="1" x14ac:dyDescent="0.45">
      <c r="A23" s="46"/>
      <c r="B23" s="47"/>
      <c r="C23" s="48" t="s">
        <v>42</v>
      </c>
      <c r="D23" s="49"/>
      <c r="E23" s="49"/>
      <c r="F23" s="49"/>
      <c r="G23" s="50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32"/>
    </row>
    <row r="24" spans="1:18" ht="37.5" customHeight="1" thickBot="1" x14ac:dyDescent="0.45">
      <c r="A24" s="26">
        <v>8</v>
      </c>
      <c r="B24" s="27" t="s">
        <v>23</v>
      </c>
      <c r="C24" s="28" t="s">
        <v>30</v>
      </c>
      <c r="D24" s="29" t="s">
        <v>43</v>
      </c>
      <c r="E24" s="29" t="s">
        <v>44</v>
      </c>
      <c r="F24" s="29" t="s">
        <v>27</v>
      </c>
      <c r="G24" s="30">
        <v>45000</v>
      </c>
      <c r="H24" s="31">
        <f t="shared" ref="H24:H48" si="6">+G24*2.87%</f>
        <v>1291.5</v>
      </c>
      <c r="I24" s="31">
        <f t="shared" ref="I24:I48" si="7">+G24*3.04%</f>
        <v>1368</v>
      </c>
      <c r="J24" s="31">
        <f t="shared" ref="J24:J48" si="8">G24-H24-I24</f>
        <v>42340.5</v>
      </c>
      <c r="K24" s="31">
        <v>1148.33</v>
      </c>
      <c r="L24" s="31"/>
      <c r="M24" s="31"/>
      <c r="N24" s="31"/>
      <c r="O24" s="31">
        <v>25</v>
      </c>
      <c r="P24" s="31">
        <f t="shared" ref="P24:P48" si="9">H24+I24+K24+O24</f>
        <v>3832.83</v>
      </c>
      <c r="Q24" s="31">
        <f t="shared" ref="Q24:Q48" si="10">G24-P24</f>
        <v>41167.17</v>
      </c>
      <c r="R24" s="32"/>
    </row>
    <row r="25" spans="1:18" ht="37.5" customHeight="1" thickBot="1" x14ac:dyDescent="0.5">
      <c r="A25" s="26">
        <v>9</v>
      </c>
      <c r="B25" s="27" t="s">
        <v>45</v>
      </c>
      <c r="C25" s="28" t="s">
        <v>24</v>
      </c>
      <c r="D25" s="29" t="s">
        <v>46</v>
      </c>
      <c r="E25" s="29" t="s">
        <v>47</v>
      </c>
      <c r="F25" s="29" t="s">
        <v>27</v>
      </c>
      <c r="G25" s="30">
        <v>30000</v>
      </c>
      <c r="H25" s="31">
        <f t="shared" si="6"/>
        <v>861</v>
      </c>
      <c r="I25" s="31">
        <f t="shared" si="7"/>
        <v>912</v>
      </c>
      <c r="J25" s="31">
        <f t="shared" si="8"/>
        <v>28227</v>
      </c>
      <c r="K25" s="31">
        <v>0</v>
      </c>
      <c r="L25" s="31"/>
      <c r="M25" s="31"/>
      <c r="N25" s="31"/>
      <c r="O25" s="31">
        <v>25</v>
      </c>
      <c r="P25" s="31">
        <f t="shared" si="9"/>
        <v>1798</v>
      </c>
      <c r="Q25" s="31">
        <f t="shared" si="10"/>
        <v>28202</v>
      </c>
      <c r="R25" s="32"/>
    </row>
    <row r="26" spans="1:18" ht="37.5" customHeight="1" thickBot="1" x14ac:dyDescent="0.45">
      <c r="A26" s="26">
        <v>10</v>
      </c>
      <c r="B26" s="27" t="s">
        <v>45</v>
      </c>
      <c r="C26" s="28" t="s">
        <v>24</v>
      </c>
      <c r="D26" s="29" t="s">
        <v>48</v>
      </c>
      <c r="E26" s="29" t="s">
        <v>49</v>
      </c>
      <c r="F26" s="29" t="s">
        <v>27</v>
      </c>
      <c r="G26" s="30">
        <v>40000</v>
      </c>
      <c r="H26" s="31">
        <f t="shared" si="6"/>
        <v>1148</v>
      </c>
      <c r="I26" s="31">
        <f t="shared" si="7"/>
        <v>1216</v>
      </c>
      <c r="J26" s="31">
        <f t="shared" si="8"/>
        <v>37636</v>
      </c>
      <c r="K26" s="31">
        <v>442.85</v>
      </c>
      <c r="L26" s="31"/>
      <c r="M26" s="31"/>
      <c r="N26" s="31"/>
      <c r="O26" s="31">
        <v>25</v>
      </c>
      <c r="P26" s="31">
        <f t="shared" si="9"/>
        <v>2831.85</v>
      </c>
      <c r="Q26" s="31">
        <f t="shared" si="10"/>
        <v>37168.15</v>
      </c>
      <c r="R26" s="32"/>
    </row>
    <row r="27" spans="1:18" ht="37.5" customHeight="1" thickBot="1" x14ac:dyDescent="0.5">
      <c r="A27" s="26">
        <v>11</v>
      </c>
      <c r="B27" s="27">
        <v>43901</v>
      </c>
      <c r="C27" s="28" t="s">
        <v>30</v>
      </c>
      <c r="D27" s="52" t="s">
        <v>50</v>
      </c>
      <c r="E27" s="29" t="s">
        <v>51</v>
      </c>
      <c r="F27" s="29" t="s">
        <v>27</v>
      </c>
      <c r="G27" s="30">
        <v>45000</v>
      </c>
      <c r="H27" s="31">
        <f t="shared" si="6"/>
        <v>1291.5</v>
      </c>
      <c r="I27" s="30">
        <f t="shared" si="7"/>
        <v>1368</v>
      </c>
      <c r="J27" s="30">
        <f t="shared" si="8"/>
        <v>42340.5</v>
      </c>
      <c r="K27" s="53">
        <v>1148.33</v>
      </c>
      <c r="L27" s="53"/>
      <c r="M27" s="53"/>
      <c r="N27" s="53"/>
      <c r="O27" s="31">
        <v>25</v>
      </c>
      <c r="P27" s="31">
        <f t="shared" si="9"/>
        <v>3832.83</v>
      </c>
      <c r="Q27" s="31">
        <f t="shared" si="10"/>
        <v>41167.17</v>
      </c>
      <c r="R27" s="54"/>
    </row>
    <row r="28" spans="1:18" ht="37.5" customHeight="1" thickBot="1" x14ac:dyDescent="0.5">
      <c r="A28" s="26">
        <v>12</v>
      </c>
      <c r="B28" s="27">
        <v>43901</v>
      </c>
      <c r="C28" s="28" t="s">
        <v>24</v>
      </c>
      <c r="D28" s="52" t="s">
        <v>52</v>
      </c>
      <c r="E28" s="29" t="s">
        <v>53</v>
      </c>
      <c r="F28" s="29" t="s">
        <v>27</v>
      </c>
      <c r="G28" s="30">
        <v>60000</v>
      </c>
      <c r="H28" s="31">
        <f t="shared" si="6"/>
        <v>1722</v>
      </c>
      <c r="I28" s="30">
        <f t="shared" si="7"/>
        <v>1824</v>
      </c>
      <c r="J28" s="30">
        <f t="shared" si="8"/>
        <v>56454</v>
      </c>
      <c r="K28" s="53">
        <v>3486.65</v>
      </c>
      <c r="L28" s="53"/>
      <c r="M28" s="53"/>
      <c r="N28" s="53"/>
      <c r="O28" s="31">
        <v>25</v>
      </c>
      <c r="P28" s="31">
        <f t="shared" si="9"/>
        <v>7057.65</v>
      </c>
      <c r="Q28" s="31">
        <f t="shared" si="10"/>
        <v>52942.35</v>
      </c>
      <c r="R28" s="54"/>
    </row>
    <row r="29" spans="1:18" ht="37.5" customHeight="1" thickBot="1" x14ac:dyDescent="0.45">
      <c r="A29" s="26">
        <v>13</v>
      </c>
      <c r="B29" s="27" t="s">
        <v>54</v>
      </c>
      <c r="C29" s="28" t="s">
        <v>24</v>
      </c>
      <c r="D29" s="52" t="s">
        <v>55</v>
      </c>
      <c r="E29" s="52" t="s">
        <v>56</v>
      </c>
      <c r="F29" s="52" t="s">
        <v>27</v>
      </c>
      <c r="G29" s="30">
        <v>30000</v>
      </c>
      <c r="H29" s="31">
        <f t="shared" si="6"/>
        <v>861</v>
      </c>
      <c r="I29" s="30">
        <f t="shared" si="7"/>
        <v>912</v>
      </c>
      <c r="J29" s="30">
        <f t="shared" si="8"/>
        <v>28227</v>
      </c>
      <c r="K29" s="53">
        <v>0</v>
      </c>
      <c r="L29" s="53"/>
      <c r="M29" s="53"/>
      <c r="N29" s="53"/>
      <c r="O29" s="31">
        <v>25</v>
      </c>
      <c r="P29" s="31">
        <f t="shared" si="9"/>
        <v>1798</v>
      </c>
      <c r="Q29" s="31">
        <f t="shared" si="10"/>
        <v>28202</v>
      </c>
      <c r="R29" s="54"/>
    </row>
    <row r="30" spans="1:18" ht="37.5" customHeight="1" thickBot="1" x14ac:dyDescent="0.5">
      <c r="A30" s="26">
        <v>14</v>
      </c>
      <c r="B30" s="35">
        <v>44204</v>
      </c>
      <c r="C30" s="28" t="s">
        <v>24</v>
      </c>
      <c r="D30" s="52" t="s">
        <v>57</v>
      </c>
      <c r="E30" s="52" t="s">
        <v>56</v>
      </c>
      <c r="F30" s="52" t="s">
        <v>27</v>
      </c>
      <c r="G30" s="30">
        <v>30000</v>
      </c>
      <c r="H30" s="31">
        <f t="shared" si="6"/>
        <v>861</v>
      </c>
      <c r="I30" s="30">
        <f t="shared" si="7"/>
        <v>912</v>
      </c>
      <c r="J30" s="30">
        <f t="shared" si="8"/>
        <v>28227</v>
      </c>
      <c r="K30" s="53">
        <v>0</v>
      </c>
      <c r="L30" s="53"/>
      <c r="M30" s="31"/>
      <c r="N30" s="31"/>
      <c r="O30" s="31">
        <v>25</v>
      </c>
      <c r="P30" s="31">
        <f t="shared" si="9"/>
        <v>1798</v>
      </c>
      <c r="Q30" s="31">
        <f t="shared" si="10"/>
        <v>28202</v>
      </c>
      <c r="R30" s="32"/>
    </row>
    <row r="31" spans="1:18" ht="37.5" customHeight="1" thickBot="1" x14ac:dyDescent="0.5">
      <c r="A31" s="26">
        <v>15</v>
      </c>
      <c r="B31" s="35">
        <v>44205</v>
      </c>
      <c r="C31" s="28" t="s">
        <v>24</v>
      </c>
      <c r="D31" s="52" t="s">
        <v>58</v>
      </c>
      <c r="E31" s="52" t="s">
        <v>59</v>
      </c>
      <c r="F31" s="52" t="s">
        <v>27</v>
      </c>
      <c r="G31" s="30">
        <v>40000</v>
      </c>
      <c r="H31" s="31">
        <f t="shared" si="6"/>
        <v>1148</v>
      </c>
      <c r="I31" s="30">
        <f t="shared" si="7"/>
        <v>1216</v>
      </c>
      <c r="J31" s="30">
        <f t="shared" si="8"/>
        <v>37636</v>
      </c>
      <c r="K31" s="53">
        <v>442.85</v>
      </c>
      <c r="L31" s="53"/>
      <c r="M31" s="31"/>
      <c r="N31" s="31"/>
      <c r="O31" s="31">
        <v>25</v>
      </c>
      <c r="P31" s="31">
        <f t="shared" si="9"/>
        <v>2831.85</v>
      </c>
      <c r="Q31" s="31">
        <f t="shared" si="10"/>
        <v>37168.15</v>
      </c>
      <c r="R31" s="32"/>
    </row>
    <row r="32" spans="1:18" ht="37.5" customHeight="1" thickBot="1" x14ac:dyDescent="0.5">
      <c r="A32" s="26">
        <v>16</v>
      </c>
      <c r="B32" s="35">
        <v>44205</v>
      </c>
      <c r="C32" s="28" t="s">
        <v>30</v>
      </c>
      <c r="D32" s="52" t="s">
        <v>60</v>
      </c>
      <c r="E32" s="52" t="s">
        <v>61</v>
      </c>
      <c r="F32" s="52" t="s">
        <v>27</v>
      </c>
      <c r="G32" s="30">
        <v>30000</v>
      </c>
      <c r="H32" s="31">
        <f t="shared" si="6"/>
        <v>861</v>
      </c>
      <c r="I32" s="30">
        <f t="shared" si="7"/>
        <v>912</v>
      </c>
      <c r="J32" s="30">
        <f t="shared" si="8"/>
        <v>28227</v>
      </c>
      <c r="K32" s="53">
        <v>0</v>
      </c>
      <c r="L32" s="53"/>
      <c r="M32" s="31"/>
      <c r="N32" s="31"/>
      <c r="O32" s="31">
        <v>25</v>
      </c>
      <c r="P32" s="31">
        <f t="shared" si="9"/>
        <v>1798</v>
      </c>
      <c r="Q32" s="31">
        <f t="shared" si="10"/>
        <v>28202</v>
      </c>
      <c r="R32" s="32"/>
    </row>
    <row r="33" spans="1:18" ht="37.5" customHeight="1" thickBot="1" x14ac:dyDescent="0.5">
      <c r="A33" s="26">
        <v>17</v>
      </c>
      <c r="B33" s="35" t="s">
        <v>62</v>
      </c>
      <c r="C33" s="28" t="s">
        <v>24</v>
      </c>
      <c r="D33" s="52" t="s">
        <v>63</v>
      </c>
      <c r="E33" s="52" t="s">
        <v>64</v>
      </c>
      <c r="F33" s="52" t="s">
        <v>27</v>
      </c>
      <c r="G33" s="30">
        <v>30000</v>
      </c>
      <c r="H33" s="31">
        <f t="shared" si="6"/>
        <v>861</v>
      </c>
      <c r="I33" s="30">
        <f t="shared" si="7"/>
        <v>912</v>
      </c>
      <c r="J33" s="30">
        <f t="shared" si="8"/>
        <v>28227</v>
      </c>
      <c r="K33" s="53">
        <v>0</v>
      </c>
      <c r="L33" s="53"/>
      <c r="M33" s="31"/>
      <c r="N33" s="31"/>
      <c r="O33" s="31">
        <v>25</v>
      </c>
      <c r="P33" s="31">
        <f t="shared" si="9"/>
        <v>1798</v>
      </c>
      <c r="Q33" s="31">
        <f t="shared" si="10"/>
        <v>28202</v>
      </c>
      <c r="R33" s="32"/>
    </row>
    <row r="34" spans="1:18" ht="37.5" customHeight="1" thickBot="1" x14ac:dyDescent="0.5">
      <c r="A34" s="26">
        <v>18</v>
      </c>
      <c r="B34" s="35">
        <v>44206</v>
      </c>
      <c r="C34" s="28" t="s">
        <v>24</v>
      </c>
      <c r="D34" s="52" t="s">
        <v>65</v>
      </c>
      <c r="E34" s="52" t="s">
        <v>66</v>
      </c>
      <c r="F34" s="52" t="s">
        <v>27</v>
      </c>
      <c r="G34" s="30">
        <v>25000</v>
      </c>
      <c r="H34" s="31">
        <f t="shared" si="6"/>
        <v>717.5</v>
      </c>
      <c r="I34" s="30">
        <f t="shared" si="7"/>
        <v>760</v>
      </c>
      <c r="J34" s="30">
        <f t="shared" si="8"/>
        <v>23522.5</v>
      </c>
      <c r="K34" s="53">
        <v>0</v>
      </c>
      <c r="L34" s="53"/>
      <c r="M34" s="31"/>
      <c r="N34" s="31"/>
      <c r="O34" s="31">
        <v>25</v>
      </c>
      <c r="P34" s="31">
        <f t="shared" si="9"/>
        <v>1502.5</v>
      </c>
      <c r="Q34" s="31">
        <f t="shared" si="10"/>
        <v>23497.5</v>
      </c>
      <c r="R34" s="32"/>
    </row>
    <row r="35" spans="1:18" ht="37.5" customHeight="1" thickBot="1" x14ac:dyDescent="0.5">
      <c r="A35" s="26">
        <v>19</v>
      </c>
      <c r="B35" s="35">
        <v>44206</v>
      </c>
      <c r="C35" s="28" t="s">
        <v>24</v>
      </c>
      <c r="D35" s="52" t="s">
        <v>67</v>
      </c>
      <c r="E35" s="52" t="s">
        <v>66</v>
      </c>
      <c r="F35" s="52" t="s">
        <v>27</v>
      </c>
      <c r="G35" s="30">
        <v>30000</v>
      </c>
      <c r="H35" s="31">
        <f t="shared" si="6"/>
        <v>861</v>
      </c>
      <c r="I35" s="30">
        <f t="shared" si="7"/>
        <v>912</v>
      </c>
      <c r="J35" s="30">
        <f t="shared" si="8"/>
        <v>28227</v>
      </c>
      <c r="K35" s="53">
        <v>0</v>
      </c>
      <c r="L35" s="53"/>
      <c r="M35" s="31"/>
      <c r="N35" s="31"/>
      <c r="O35" s="31">
        <v>25</v>
      </c>
      <c r="P35" s="31">
        <f t="shared" si="9"/>
        <v>1798</v>
      </c>
      <c r="Q35" s="31">
        <f t="shared" si="10"/>
        <v>28202</v>
      </c>
      <c r="R35" s="32"/>
    </row>
    <row r="36" spans="1:18" ht="37.5" customHeight="1" thickBot="1" x14ac:dyDescent="0.5">
      <c r="A36" s="26">
        <v>20</v>
      </c>
      <c r="B36" s="35">
        <v>44206</v>
      </c>
      <c r="C36" s="28" t="s">
        <v>24</v>
      </c>
      <c r="D36" s="52" t="s">
        <v>68</v>
      </c>
      <c r="E36" s="52" t="s">
        <v>69</v>
      </c>
      <c r="F36" s="52" t="s">
        <v>27</v>
      </c>
      <c r="G36" s="30">
        <v>30000</v>
      </c>
      <c r="H36" s="31">
        <f t="shared" si="6"/>
        <v>861</v>
      </c>
      <c r="I36" s="30">
        <f t="shared" si="7"/>
        <v>912</v>
      </c>
      <c r="J36" s="30">
        <f t="shared" si="8"/>
        <v>28227</v>
      </c>
      <c r="K36" s="53">
        <v>0</v>
      </c>
      <c r="L36" s="53"/>
      <c r="M36" s="31"/>
      <c r="N36" s="31"/>
      <c r="O36" s="31">
        <v>25</v>
      </c>
      <c r="P36" s="31">
        <f t="shared" si="9"/>
        <v>1798</v>
      </c>
      <c r="Q36" s="31">
        <f t="shared" si="10"/>
        <v>28202</v>
      </c>
      <c r="R36" s="32"/>
    </row>
    <row r="37" spans="1:18" ht="37.5" customHeight="1" thickBot="1" x14ac:dyDescent="0.5">
      <c r="A37" s="26">
        <v>21</v>
      </c>
      <c r="B37" s="35">
        <v>44206</v>
      </c>
      <c r="C37" s="28" t="s">
        <v>30</v>
      </c>
      <c r="D37" s="52" t="s">
        <v>70</v>
      </c>
      <c r="E37" s="52" t="s">
        <v>61</v>
      </c>
      <c r="F37" s="52" t="s">
        <v>27</v>
      </c>
      <c r="G37" s="30">
        <v>30000</v>
      </c>
      <c r="H37" s="31">
        <f t="shared" si="6"/>
        <v>861</v>
      </c>
      <c r="I37" s="30">
        <f t="shared" si="7"/>
        <v>912</v>
      </c>
      <c r="J37" s="30">
        <f t="shared" si="8"/>
        <v>28227</v>
      </c>
      <c r="K37" s="53">
        <v>0</v>
      </c>
      <c r="L37" s="53"/>
      <c r="M37" s="31"/>
      <c r="N37" s="31"/>
      <c r="O37" s="31">
        <v>25</v>
      </c>
      <c r="P37" s="31">
        <f t="shared" si="9"/>
        <v>1798</v>
      </c>
      <c r="Q37" s="31">
        <f t="shared" si="10"/>
        <v>28202</v>
      </c>
      <c r="R37" s="32"/>
    </row>
    <row r="38" spans="1:18" ht="37.5" customHeight="1" thickBot="1" x14ac:dyDescent="0.45">
      <c r="A38" s="26">
        <v>22</v>
      </c>
      <c r="B38" s="35">
        <v>44206</v>
      </c>
      <c r="C38" s="28" t="s">
        <v>24</v>
      </c>
      <c r="D38" s="52" t="s">
        <v>71</v>
      </c>
      <c r="E38" s="52" t="s">
        <v>72</v>
      </c>
      <c r="F38" s="52" t="s">
        <v>27</v>
      </c>
      <c r="G38" s="30">
        <v>30000</v>
      </c>
      <c r="H38" s="31">
        <f t="shared" si="6"/>
        <v>861</v>
      </c>
      <c r="I38" s="30">
        <f t="shared" si="7"/>
        <v>912</v>
      </c>
      <c r="J38" s="30">
        <f t="shared" si="8"/>
        <v>28227</v>
      </c>
      <c r="K38" s="53">
        <v>0</v>
      </c>
      <c r="L38" s="53"/>
      <c r="M38" s="31"/>
      <c r="N38" s="31"/>
      <c r="O38" s="31">
        <v>25</v>
      </c>
      <c r="P38" s="31">
        <f t="shared" si="9"/>
        <v>1798</v>
      </c>
      <c r="Q38" s="31">
        <f t="shared" si="10"/>
        <v>28202</v>
      </c>
      <c r="R38" s="32"/>
    </row>
    <row r="39" spans="1:18" ht="37.5" customHeight="1" thickBot="1" x14ac:dyDescent="0.45">
      <c r="A39" s="26">
        <v>23</v>
      </c>
      <c r="B39" s="35">
        <v>44206</v>
      </c>
      <c r="C39" s="28" t="s">
        <v>30</v>
      </c>
      <c r="D39" s="52" t="s">
        <v>73</v>
      </c>
      <c r="E39" s="52" t="s">
        <v>61</v>
      </c>
      <c r="F39" s="52" t="s">
        <v>27</v>
      </c>
      <c r="G39" s="30">
        <v>30000</v>
      </c>
      <c r="H39" s="31">
        <f t="shared" si="6"/>
        <v>861</v>
      </c>
      <c r="I39" s="30">
        <f t="shared" si="7"/>
        <v>912</v>
      </c>
      <c r="J39" s="30">
        <f t="shared" si="8"/>
        <v>28227</v>
      </c>
      <c r="K39" s="53">
        <v>0</v>
      </c>
      <c r="L39" s="53"/>
      <c r="M39" s="31"/>
      <c r="N39" s="31"/>
      <c r="O39" s="31">
        <v>25</v>
      </c>
      <c r="P39" s="31">
        <f t="shared" si="9"/>
        <v>1798</v>
      </c>
      <c r="Q39" s="31">
        <f t="shared" si="10"/>
        <v>28202</v>
      </c>
      <c r="R39" s="32"/>
    </row>
    <row r="40" spans="1:18" ht="37.5" customHeight="1" thickBot="1" x14ac:dyDescent="0.5">
      <c r="A40" s="26">
        <v>24</v>
      </c>
      <c r="B40" s="35">
        <v>44206</v>
      </c>
      <c r="C40" s="28" t="s">
        <v>30</v>
      </c>
      <c r="D40" s="52" t="s">
        <v>74</v>
      </c>
      <c r="E40" s="52" t="s">
        <v>61</v>
      </c>
      <c r="F40" s="52" t="s">
        <v>27</v>
      </c>
      <c r="G40" s="30">
        <v>30000</v>
      </c>
      <c r="H40" s="31">
        <f t="shared" si="6"/>
        <v>861</v>
      </c>
      <c r="I40" s="30">
        <f t="shared" si="7"/>
        <v>912</v>
      </c>
      <c r="J40" s="30">
        <f t="shared" si="8"/>
        <v>28227</v>
      </c>
      <c r="K40" s="53">
        <v>0</v>
      </c>
      <c r="L40" s="53"/>
      <c r="M40" s="31"/>
      <c r="N40" s="31"/>
      <c r="O40" s="31">
        <v>25</v>
      </c>
      <c r="P40" s="31">
        <f t="shared" si="9"/>
        <v>1798</v>
      </c>
      <c r="Q40" s="31">
        <f t="shared" si="10"/>
        <v>28202</v>
      </c>
      <c r="R40" s="32"/>
    </row>
    <row r="41" spans="1:18" ht="37.5" customHeight="1" thickBot="1" x14ac:dyDescent="0.5">
      <c r="A41" s="26">
        <v>25</v>
      </c>
      <c r="B41" s="35" t="s">
        <v>75</v>
      </c>
      <c r="C41" s="28" t="s">
        <v>24</v>
      </c>
      <c r="D41" s="52" t="s">
        <v>76</v>
      </c>
      <c r="E41" s="52" t="s">
        <v>64</v>
      </c>
      <c r="F41" s="52" t="s">
        <v>27</v>
      </c>
      <c r="G41" s="30">
        <v>30000</v>
      </c>
      <c r="H41" s="31">
        <f t="shared" si="6"/>
        <v>861</v>
      </c>
      <c r="I41" s="30">
        <f t="shared" si="7"/>
        <v>912</v>
      </c>
      <c r="J41" s="30">
        <f t="shared" si="8"/>
        <v>28227</v>
      </c>
      <c r="K41" s="53">
        <v>0</v>
      </c>
      <c r="L41" s="53"/>
      <c r="M41" s="31"/>
      <c r="N41" s="31"/>
      <c r="O41" s="31">
        <v>25</v>
      </c>
      <c r="P41" s="31">
        <f t="shared" si="9"/>
        <v>1798</v>
      </c>
      <c r="Q41" s="31">
        <f t="shared" si="10"/>
        <v>28202</v>
      </c>
      <c r="R41" s="32"/>
    </row>
    <row r="42" spans="1:18" ht="37.5" customHeight="1" thickBot="1" x14ac:dyDescent="0.5">
      <c r="A42" s="26">
        <v>26</v>
      </c>
      <c r="B42" s="35" t="s">
        <v>75</v>
      </c>
      <c r="C42" s="28" t="s">
        <v>24</v>
      </c>
      <c r="D42" s="52" t="s">
        <v>77</v>
      </c>
      <c r="E42" s="52" t="s">
        <v>64</v>
      </c>
      <c r="F42" s="52" t="s">
        <v>27</v>
      </c>
      <c r="G42" s="30">
        <v>30000</v>
      </c>
      <c r="H42" s="31">
        <f t="shared" si="6"/>
        <v>861</v>
      </c>
      <c r="I42" s="30">
        <f t="shared" si="7"/>
        <v>912</v>
      </c>
      <c r="J42" s="30">
        <f t="shared" si="8"/>
        <v>28227</v>
      </c>
      <c r="K42" s="53">
        <v>0</v>
      </c>
      <c r="L42" s="53"/>
      <c r="M42" s="31"/>
      <c r="N42" s="31"/>
      <c r="O42" s="31">
        <v>25</v>
      </c>
      <c r="P42" s="31">
        <f t="shared" si="9"/>
        <v>1798</v>
      </c>
      <c r="Q42" s="31">
        <f t="shared" si="10"/>
        <v>28202</v>
      </c>
      <c r="R42" s="32"/>
    </row>
    <row r="43" spans="1:18" ht="37.5" customHeight="1" thickBot="1" x14ac:dyDescent="0.5">
      <c r="A43" s="26">
        <v>27</v>
      </c>
      <c r="B43" s="35">
        <v>44872</v>
      </c>
      <c r="C43" s="28" t="s">
        <v>24</v>
      </c>
      <c r="D43" s="52" t="s">
        <v>78</v>
      </c>
      <c r="E43" s="52" t="s">
        <v>61</v>
      </c>
      <c r="F43" s="52" t="s">
        <v>27</v>
      </c>
      <c r="G43" s="30">
        <v>30000</v>
      </c>
      <c r="H43" s="31">
        <f t="shared" si="6"/>
        <v>861</v>
      </c>
      <c r="I43" s="30">
        <f t="shared" si="7"/>
        <v>912</v>
      </c>
      <c r="J43" s="30">
        <f t="shared" si="8"/>
        <v>28227</v>
      </c>
      <c r="K43" s="53">
        <v>0</v>
      </c>
      <c r="L43" s="53"/>
      <c r="M43" s="31"/>
      <c r="N43" s="31"/>
      <c r="O43" s="31">
        <v>25</v>
      </c>
      <c r="P43" s="31">
        <f t="shared" si="9"/>
        <v>1798</v>
      </c>
      <c r="Q43" s="31">
        <f t="shared" si="10"/>
        <v>28202</v>
      </c>
      <c r="R43" s="32"/>
    </row>
    <row r="44" spans="1:18" ht="37.5" customHeight="1" thickBot="1" x14ac:dyDescent="0.5">
      <c r="A44" s="26">
        <v>28</v>
      </c>
      <c r="B44" s="35">
        <v>44565</v>
      </c>
      <c r="C44" s="28" t="s">
        <v>24</v>
      </c>
      <c r="D44" s="52" t="s">
        <v>79</v>
      </c>
      <c r="E44" s="52" t="s">
        <v>64</v>
      </c>
      <c r="F44" s="52" t="s">
        <v>27</v>
      </c>
      <c r="G44" s="30">
        <v>30000</v>
      </c>
      <c r="H44" s="31">
        <f t="shared" si="6"/>
        <v>861</v>
      </c>
      <c r="I44" s="30">
        <f t="shared" si="7"/>
        <v>912</v>
      </c>
      <c r="J44" s="30">
        <f t="shared" si="8"/>
        <v>28227</v>
      </c>
      <c r="K44" s="53">
        <v>0</v>
      </c>
      <c r="L44" s="53"/>
      <c r="M44" s="31"/>
      <c r="N44" s="31"/>
      <c r="O44" s="31">
        <v>25</v>
      </c>
      <c r="P44" s="31">
        <f t="shared" si="9"/>
        <v>1798</v>
      </c>
      <c r="Q44" s="31">
        <f t="shared" si="10"/>
        <v>28202</v>
      </c>
      <c r="R44" s="32"/>
    </row>
    <row r="45" spans="1:18" ht="37.5" customHeight="1" thickBot="1" x14ac:dyDescent="0.5">
      <c r="A45" s="26">
        <v>29</v>
      </c>
      <c r="B45" s="35">
        <v>44931</v>
      </c>
      <c r="C45" s="28" t="s">
        <v>24</v>
      </c>
      <c r="D45" s="52" t="s">
        <v>80</v>
      </c>
      <c r="E45" s="52" t="s">
        <v>64</v>
      </c>
      <c r="F45" s="52" t="s">
        <v>27</v>
      </c>
      <c r="G45" s="30">
        <v>30000</v>
      </c>
      <c r="H45" s="31">
        <f t="shared" si="6"/>
        <v>861</v>
      </c>
      <c r="I45" s="30">
        <f t="shared" si="7"/>
        <v>912</v>
      </c>
      <c r="J45" s="30">
        <f t="shared" si="8"/>
        <v>28227</v>
      </c>
      <c r="K45" s="53">
        <v>0</v>
      </c>
      <c r="L45" s="53"/>
      <c r="M45" s="31"/>
      <c r="N45" s="31"/>
      <c r="O45" s="31">
        <v>25</v>
      </c>
      <c r="P45" s="31">
        <f t="shared" si="9"/>
        <v>1798</v>
      </c>
      <c r="Q45" s="31">
        <f t="shared" si="10"/>
        <v>28202</v>
      </c>
      <c r="R45" s="32"/>
    </row>
    <row r="46" spans="1:18" ht="37.5" customHeight="1" thickBot="1" x14ac:dyDescent="0.5">
      <c r="A46" s="26">
        <v>30</v>
      </c>
      <c r="B46" s="35">
        <v>44931</v>
      </c>
      <c r="C46" s="28" t="s">
        <v>30</v>
      </c>
      <c r="D46" s="52" t="s">
        <v>81</v>
      </c>
      <c r="E46" s="52" t="s">
        <v>61</v>
      </c>
      <c r="F46" s="52" t="s">
        <v>27</v>
      </c>
      <c r="G46" s="30">
        <v>30000</v>
      </c>
      <c r="H46" s="31">
        <f t="shared" si="6"/>
        <v>861</v>
      </c>
      <c r="I46" s="30">
        <f t="shared" si="7"/>
        <v>912</v>
      </c>
      <c r="J46" s="30">
        <f t="shared" si="8"/>
        <v>28227</v>
      </c>
      <c r="K46" s="53">
        <v>0</v>
      </c>
      <c r="L46" s="53"/>
      <c r="M46" s="31"/>
      <c r="N46" s="31"/>
      <c r="O46" s="31">
        <v>25</v>
      </c>
      <c r="P46" s="31">
        <f t="shared" si="9"/>
        <v>1798</v>
      </c>
      <c r="Q46" s="31">
        <f t="shared" si="10"/>
        <v>28202</v>
      </c>
      <c r="R46" s="32"/>
    </row>
    <row r="47" spans="1:18" ht="37.5" customHeight="1" thickBot="1" x14ac:dyDescent="0.5">
      <c r="A47" s="26">
        <v>31</v>
      </c>
      <c r="B47" s="35">
        <v>44937</v>
      </c>
      <c r="C47" s="28" t="s">
        <v>30</v>
      </c>
      <c r="D47" s="52" t="s">
        <v>82</v>
      </c>
      <c r="E47" s="52" t="s">
        <v>83</v>
      </c>
      <c r="F47" s="52" t="s">
        <v>27</v>
      </c>
      <c r="G47" s="30">
        <v>45000</v>
      </c>
      <c r="H47" s="31">
        <f t="shared" si="6"/>
        <v>1291.5</v>
      </c>
      <c r="I47" s="30">
        <f t="shared" si="7"/>
        <v>1368</v>
      </c>
      <c r="J47" s="30">
        <f t="shared" si="8"/>
        <v>42340.5</v>
      </c>
      <c r="K47" s="53">
        <v>1148.33</v>
      </c>
      <c r="L47" s="53"/>
      <c r="M47" s="31"/>
      <c r="N47" s="31"/>
      <c r="O47" s="31">
        <v>25</v>
      </c>
      <c r="P47" s="31">
        <f t="shared" si="9"/>
        <v>3832.83</v>
      </c>
      <c r="Q47" s="31">
        <f t="shared" si="10"/>
        <v>41167.17</v>
      </c>
      <c r="R47" s="32"/>
    </row>
    <row r="48" spans="1:18" ht="37.5" customHeight="1" thickBot="1" x14ac:dyDescent="0.5">
      <c r="A48" s="26">
        <v>32</v>
      </c>
      <c r="B48" s="35">
        <v>44938</v>
      </c>
      <c r="C48" s="28" t="s">
        <v>24</v>
      </c>
      <c r="D48" s="52" t="s">
        <v>84</v>
      </c>
      <c r="E48" s="52" t="s">
        <v>85</v>
      </c>
      <c r="F48" s="52" t="s">
        <v>27</v>
      </c>
      <c r="G48" s="30">
        <v>45000</v>
      </c>
      <c r="H48" s="31">
        <f t="shared" si="6"/>
        <v>1291.5</v>
      </c>
      <c r="I48" s="30">
        <f t="shared" si="7"/>
        <v>1368</v>
      </c>
      <c r="J48" s="30">
        <f t="shared" si="8"/>
        <v>42340.5</v>
      </c>
      <c r="K48" s="53">
        <v>1148.33</v>
      </c>
      <c r="L48" s="53"/>
      <c r="M48" s="31"/>
      <c r="N48" s="31"/>
      <c r="O48" s="31">
        <v>25</v>
      </c>
      <c r="P48" s="31">
        <f t="shared" si="9"/>
        <v>3832.83</v>
      </c>
      <c r="Q48" s="31">
        <f t="shared" si="10"/>
        <v>41167.17</v>
      </c>
      <c r="R48" s="32"/>
    </row>
    <row r="49" spans="1:19" ht="49.15" customHeight="1" thickBot="1" x14ac:dyDescent="0.5">
      <c r="A49" s="55"/>
      <c r="B49" s="87" t="s">
        <v>41</v>
      </c>
      <c r="C49" s="88" t="s">
        <v>86</v>
      </c>
      <c r="D49" s="88"/>
      <c r="E49" s="89"/>
      <c r="F49" s="56"/>
      <c r="G49" s="57">
        <f>SUM(G24:G48)</f>
        <v>855000</v>
      </c>
      <c r="H49" s="57">
        <f t="shared" ref="H49:Q49" si="11">SUM(H24:H48)</f>
        <v>24538.5</v>
      </c>
      <c r="I49" s="57">
        <f t="shared" si="11"/>
        <v>25992</v>
      </c>
      <c r="J49" s="57">
        <f t="shared" si="11"/>
        <v>804469.5</v>
      </c>
      <c r="K49" s="57">
        <f t="shared" si="11"/>
        <v>8965.67</v>
      </c>
      <c r="L49" s="57">
        <f t="shared" si="11"/>
        <v>0</v>
      </c>
      <c r="M49" s="57">
        <f t="shared" si="11"/>
        <v>0</v>
      </c>
      <c r="N49" s="57">
        <f t="shared" si="11"/>
        <v>0</v>
      </c>
      <c r="O49" s="57">
        <f t="shared" si="11"/>
        <v>625</v>
      </c>
      <c r="P49" s="57">
        <f t="shared" si="11"/>
        <v>60121.17</v>
      </c>
      <c r="Q49" s="57">
        <f t="shared" si="11"/>
        <v>794878.83000000007</v>
      </c>
      <c r="R49" s="32"/>
    </row>
    <row r="50" spans="1:19" ht="37.5" customHeight="1" x14ac:dyDescent="0.25">
      <c r="A50" s="90"/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0"/>
      <c r="R50" s="32"/>
    </row>
    <row r="51" spans="1:19" ht="37.5" customHeight="1" thickBot="1" x14ac:dyDescent="0.3">
      <c r="A51" s="91"/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1"/>
      <c r="R51" s="32"/>
    </row>
    <row r="52" spans="1:19" ht="49.9" customHeight="1" thickBot="1" x14ac:dyDescent="0.5">
      <c r="A52" s="55"/>
      <c r="B52" s="87" t="s">
        <v>87</v>
      </c>
      <c r="C52" s="88"/>
      <c r="D52" s="88"/>
      <c r="E52" s="89"/>
      <c r="F52" s="58"/>
      <c r="G52" s="57">
        <f>G49+G21</f>
        <v>2255000</v>
      </c>
      <c r="H52" s="57">
        <f>H49+H21</f>
        <v>61103.448000000004</v>
      </c>
      <c r="I52" s="57">
        <f>I49+I21</f>
        <v>56728.224000000002</v>
      </c>
      <c r="J52" s="57">
        <f>J49+J21</f>
        <v>2137168.3279999997</v>
      </c>
      <c r="K52" s="57">
        <f>K49+K21</f>
        <v>262122.09</v>
      </c>
      <c r="L52" s="57"/>
      <c r="M52" s="57">
        <f>M49+M21</f>
        <v>1597.3100000000002</v>
      </c>
      <c r="N52" s="57">
        <f>N49+N21</f>
        <v>34241.82</v>
      </c>
      <c r="O52" s="57">
        <f>O49+O21</f>
        <v>800</v>
      </c>
      <c r="P52" s="57">
        <f>P49+P21</f>
        <v>416592.89199999999</v>
      </c>
      <c r="Q52" s="59">
        <f>Q49+Q21</f>
        <v>1838407.108</v>
      </c>
      <c r="R52" s="32"/>
    </row>
    <row r="53" spans="1:19" ht="37.5" customHeight="1" x14ac:dyDescent="0.35">
      <c r="C53" s="3"/>
      <c r="D53" s="60"/>
      <c r="E53" s="3"/>
      <c r="F53" s="3"/>
      <c r="G53" s="3"/>
      <c r="H53" s="3"/>
      <c r="I53" s="3"/>
      <c r="J53" s="3"/>
      <c r="K53" s="3"/>
      <c r="L53" s="3"/>
      <c r="M53" s="3"/>
      <c r="N53" s="3"/>
      <c r="O53" s="61"/>
      <c r="P53" s="3"/>
      <c r="Q53" s="3"/>
      <c r="R53" s="45"/>
    </row>
    <row r="54" spans="1:19" ht="37.5" customHeight="1" x14ac:dyDescent="0.4">
      <c r="C54" s="3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45"/>
    </row>
    <row r="55" spans="1:19" ht="37.5" customHeight="1" x14ac:dyDescent="0.5">
      <c r="C55" s="3"/>
      <c r="D55" s="3"/>
      <c r="E55" s="3"/>
      <c r="F55" s="3"/>
      <c r="G55" s="8"/>
      <c r="H55" s="9"/>
      <c r="I55" s="3"/>
      <c r="J55" s="3"/>
      <c r="K55" s="62"/>
      <c r="L55" s="62"/>
      <c r="M55" s="62"/>
      <c r="N55" s="62"/>
      <c r="O55" s="63"/>
      <c r="P55" s="3"/>
      <c r="Q55" s="64"/>
      <c r="R55" s="45"/>
    </row>
    <row r="56" spans="1:19" ht="48" customHeight="1" x14ac:dyDescent="0.3">
      <c r="C56" s="3"/>
      <c r="D56" s="3"/>
      <c r="E56" s="65" t="s">
        <v>88</v>
      </c>
      <c r="H56" s="3"/>
      <c r="I56" s="86" t="s">
        <v>89</v>
      </c>
      <c r="J56" s="86"/>
      <c r="K56" s="86"/>
      <c r="L56" s="65"/>
      <c r="M56" s="3"/>
      <c r="N56" s="3"/>
      <c r="O56" s="3"/>
      <c r="P56" s="63"/>
      <c r="Q56" s="3"/>
      <c r="R56" s="66"/>
      <c r="S56" s="45"/>
    </row>
    <row r="57" spans="1:19" ht="50.45" customHeight="1" x14ac:dyDescent="0.3">
      <c r="D57" s="67"/>
      <c r="E57" s="65" t="s">
        <v>90</v>
      </c>
      <c r="H57" s="68"/>
      <c r="I57" s="86" t="s">
        <v>91</v>
      </c>
      <c r="J57" s="86"/>
      <c r="K57" s="86"/>
      <c r="L57" s="65"/>
      <c r="M57" s="69"/>
      <c r="N57" s="70"/>
      <c r="O57" s="3"/>
      <c r="P57" s="3"/>
      <c r="Q57" s="3"/>
      <c r="R57" s="45"/>
    </row>
    <row r="58" spans="1:19" ht="37.5" customHeight="1" x14ac:dyDescent="0.5">
      <c r="C58" s="71"/>
      <c r="D58" s="72"/>
      <c r="E58" s="72"/>
      <c r="F58" s="72"/>
      <c r="G58" s="73"/>
      <c r="R58" s="45"/>
    </row>
    <row r="59" spans="1:19" ht="37.5" customHeight="1" x14ac:dyDescent="0.5">
      <c r="C59" s="71"/>
      <c r="D59" s="72"/>
      <c r="E59" s="74"/>
      <c r="F59" s="74"/>
      <c r="G59" s="75"/>
      <c r="R59" s="45"/>
    </row>
    <row r="60" spans="1:19" ht="37.5" customHeight="1" x14ac:dyDescent="0.5">
      <c r="C60" s="71"/>
      <c r="D60" s="76"/>
      <c r="E60" s="71"/>
      <c r="F60" s="71"/>
      <c r="G60" s="73"/>
      <c r="R60" s="45"/>
    </row>
    <row r="61" spans="1:19" ht="37.5" customHeight="1" x14ac:dyDescent="0.5">
      <c r="C61" s="71"/>
      <c r="D61" s="67"/>
      <c r="E61" s="67"/>
      <c r="F61" s="67"/>
      <c r="G61" s="67"/>
      <c r="H61" s="67"/>
      <c r="I61" s="67"/>
      <c r="J61" s="67"/>
      <c r="K61" s="67"/>
      <c r="L61" s="67"/>
      <c r="M61" s="77"/>
      <c r="N61" s="69"/>
      <c r="R61" s="45"/>
    </row>
    <row r="62" spans="1:19" ht="37.5" customHeight="1" x14ac:dyDescent="0.5">
      <c r="C62" s="71"/>
      <c r="D62" s="72"/>
      <c r="E62" s="72"/>
      <c r="F62" s="72"/>
      <c r="G62" s="78"/>
      <c r="H62" s="67"/>
      <c r="I62" s="67"/>
      <c r="J62" s="67"/>
      <c r="K62" s="67"/>
      <c r="L62" s="67"/>
      <c r="M62" s="77"/>
      <c r="N62" s="69"/>
      <c r="R62" s="45"/>
    </row>
    <row r="63" spans="1:19" ht="37.5" customHeight="1" x14ac:dyDescent="0.5">
      <c r="C63" s="71"/>
      <c r="D63" s="72"/>
      <c r="E63" s="72"/>
      <c r="F63" s="72"/>
      <c r="G63" s="78"/>
      <c r="H63" s="67"/>
      <c r="I63" s="67"/>
      <c r="J63" s="67"/>
      <c r="K63" s="67"/>
      <c r="L63" s="67"/>
      <c r="M63" s="77"/>
      <c r="N63" s="69"/>
      <c r="R63" s="45"/>
    </row>
    <row r="64" spans="1:19" ht="37.5" customHeight="1" x14ac:dyDescent="0.5">
      <c r="C64" s="71"/>
      <c r="D64" s="72"/>
      <c r="E64" s="72"/>
      <c r="F64" s="72"/>
      <c r="G64" s="67"/>
      <c r="R64" s="45"/>
    </row>
    <row r="65" spans="3:18" ht="37.5" customHeight="1" x14ac:dyDescent="0.5">
      <c r="C65" s="79"/>
      <c r="D65" s="67"/>
      <c r="E65" s="67"/>
      <c r="F65" s="67"/>
      <c r="G65" s="67"/>
      <c r="R65" s="45"/>
    </row>
    <row r="66" spans="3:18" ht="30.75" x14ac:dyDescent="0.4">
      <c r="C66" s="72"/>
      <c r="D66" s="79"/>
      <c r="E66" s="74"/>
      <c r="F66" s="74"/>
      <c r="G66" s="80"/>
    </row>
    <row r="67" spans="3:18" ht="47.25" customHeight="1" x14ac:dyDescent="0.4">
      <c r="C67" s="67"/>
      <c r="D67" s="72"/>
      <c r="E67" s="80"/>
      <c r="F67" s="80"/>
      <c r="G67" s="78"/>
    </row>
    <row r="68" spans="3:18" ht="30.75" x14ac:dyDescent="0.4">
      <c r="C68" s="67"/>
      <c r="D68" s="72"/>
      <c r="E68" s="80"/>
      <c r="F68" s="80"/>
      <c r="G68" s="78"/>
    </row>
    <row r="69" spans="3:18" ht="30.75" x14ac:dyDescent="0.4">
      <c r="C69" s="79"/>
      <c r="D69" s="79"/>
      <c r="E69" s="74"/>
      <c r="F69" s="74"/>
      <c r="G69" s="80"/>
    </row>
    <row r="70" spans="3:18" ht="30.75" x14ac:dyDescent="0.4">
      <c r="C70" s="72"/>
      <c r="D70" s="80"/>
      <c r="E70" s="78"/>
      <c r="F70" s="78"/>
      <c r="G70" s="77"/>
    </row>
    <row r="71" spans="3:18" ht="30.75" x14ac:dyDescent="0.4">
      <c r="C71" s="71"/>
      <c r="D71" s="67"/>
      <c r="E71" s="67"/>
      <c r="F71" s="67"/>
      <c r="G71" s="81"/>
    </row>
    <row r="72" spans="3:18" ht="30.75" x14ac:dyDescent="0.4">
      <c r="C72" s="71"/>
      <c r="D72" s="71"/>
      <c r="E72" s="71"/>
      <c r="F72" s="71"/>
      <c r="G72" s="82"/>
    </row>
    <row r="73" spans="3:18" ht="29.25" x14ac:dyDescent="0.25">
      <c r="C73" s="67"/>
      <c r="D73" s="67"/>
      <c r="E73" s="67"/>
      <c r="F73" s="67"/>
      <c r="G73" s="77"/>
    </row>
    <row r="74" spans="3:18" ht="30.75" x14ac:dyDescent="0.4">
      <c r="C74" s="72"/>
      <c r="D74" s="80"/>
      <c r="E74" s="78"/>
      <c r="F74" s="78"/>
      <c r="G74" s="69"/>
    </row>
    <row r="75" spans="3:18" ht="30.75" x14ac:dyDescent="0.35">
      <c r="C75" s="83"/>
      <c r="D75" s="80"/>
      <c r="E75" s="84"/>
      <c r="F75" s="84"/>
      <c r="G75" s="69"/>
    </row>
    <row r="76" spans="3:18" ht="30.75" x14ac:dyDescent="0.4">
      <c r="C76" s="72"/>
      <c r="D76" s="68"/>
      <c r="E76" s="85"/>
      <c r="F76" s="85"/>
      <c r="G76" s="77"/>
    </row>
    <row r="77" spans="3:18" ht="36" customHeight="1" x14ac:dyDescent="0.4">
      <c r="C77" s="71"/>
      <c r="E77" s="85"/>
      <c r="F77" s="85"/>
    </row>
    <row r="78" spans="3:18" ht="37.5" customHeight="1" x14ac:dyDescent="0.25">
      <c r="C78" s="67"/>
      <c r="D78" s="67"/>
      <c r="E78" s="81"/>
      <c r="F78" s="81"/>
      <c r="G78" s="77"/>
    </row>
    <row r="79" spans="3:18" ht="30.75" x14ac:dyDescent="0.4">
      <c r="C79" s="71"/>
      <c r="D79" s="71"/>
      <c r="E79" s="71"/>
      <c r="F79" s="71"/>
      <c r="G79" s="71"/>
    </row>
  </sheetData>
  <protectedRanges>
    <protectedRange sqref="C14" name="Data_7_1_1"/>
  </protectedRanges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7:K57"/>
    <mergeCell ref="B21:E21"/>
    <mergeCell ref="B49:E49"/>
    <mergeCell ref="A50:A51"/>
    <mergeCell ref="B50:Q51"/>
    <mergeCell ref="B52:E52"/>
    <mergeCell ref="I56:K56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DICIEMBRE  2023</vt:lpstr>
      <vt:lpstr>'NOMINA  FIJOS DICIEMBRE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dcterms:created xsi:type="dcterms:W3CDTF">2023-12-20T15:35:29Z</dcterms:created>
  <dcterms:modified xsi:type="dcterms:W3CDTF">2024-01-03T12:27:44Z</dcterms:modified>
</cp:coreProperties>
</file>