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FBB74CFD-EE0F-42E0-BE32-D28ADC416F20}" xr6:coauthVersionLast="47" xr6:coauthVersionMax="47" xr10:uidLastSave="{00000000-0000-0000-0000-000000000000}"/>
  <bookViews>
    <workbookView xWindow="-120" yWindow="-120" windowWidth="29040" windowHeight="15720" xr2:uid="{054006D5-1DDA-477C-BE90-3221858D6E7A}"/>
  </bookViews>
  <sheets>
    <sheet name="NOMINA  FIJOS ENERO  2024" sheetId="1" r:id="rId1"/>
  </sheets>
  <definedNames>
    <definedName name="_xlnm._FilterDatabase" localSheetId="0" hidden="1">'NOMINA  FIJOS ENERO  2024'!$A$12:$Q$12</definedName>
    <definedName name="_xlnm.Print_Area" localSheetId="0">'NOMINA  FIJOS ENERO  2024'!$A$1:$Q$63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N51" i="1" s="1"/>
  <c r="M48" i="1"/>
  <c r="M51" i="1" s="1"/>
  <c r="L48" i="1"/>
  <c r="K48" i="1"/>
  <c r="K51" i="1" s="1"/>
  <c r="G48" i="1"/>
  <c r="G51" i="1" s="1"/>
  <c r="J47" i="1"/>
  <c r="I47" i="1"/>
  <c r="H47" i="1"/>
  <c r="P47" i="1" s="1"/>
  <c r="Q47" i="1" s="1"/>
  <c r="J46" i="1"/>
  <c r="I46" i="1"/>
  <c r="H46" i="1"/>
  <c r="P46" i="1" s="1"/>
  <c r="Q46" i="1" s="1"/>
  <c r="O45" i="1"/>
  <c r="I45" i="1"/>
  <c r="H45" i="1"/>
  <c r="P45" i="1" s="1"/>
  <c r="Q45" i="1" s="1"/>
  <c r="J44" i="1"/>
  <c r="I44" i="1"/>
  <c r="H44" i="1"/>
  <c r="P44" i="1" s="1"/>
  <c r="Q44" i="1" s="1"/>
  <c r="J43" i="1"/>
  <c r="I43" i="1"/>
  <c r="H43" i="1"/>
  <c r="P43" i="1" s="1"/>
  <c r="Q43" i="1" s="1"/>
  <c r="J42" i="1"/>
  <c r="I42" i="1"/>
  <c r="H42" i="1"/>
  <c r="P42" i="1" s="1"/>
  <c r="Q42" i="1" s="1"/>
  <c r="O41" i="1"/>
  <c r="J41" i="1"/>
  <c r="I41" i="1"/>
  <c r="H41" i="1"/>
  <c r="P41" i="1" s="1"/>
  <c r="Q41" i="1" s="1"/>
  <c r="J40" i="1"/>
  <c r="I40" i="1"/>
  <c r="H40" i="1"/>
  <c r="P40" i="1" s="1"/>
  <c r="Q40" i="1" s="1"/>
  <c r="J39" i="1"/>
  <c r="I39" i="1"/>
  <c r="H39" i="1"/>
  <c r="P39" i="1" s="1"/>
  <c r="Q39" i="1" s="1"/>
  <c r="O38" i="1"/>
  <c r="J38" i="1"/>
  <c r="I38" i="1"/>
  <c r="H38" i="1"/>
  <c r="P38" i="1" s="1"/>
  <c r="Q38" i="1" s="1"/>
  <c r="J37" i="1"/>
  <c r="I37" i="1"/>
  <c r="H37" i="1"/>
  <c r="P37" i="1" s="1"/>
  <c r="Q37" i="1" s="1"/>
  <c r="J36" i="1"/>
  <c r="I36" i="1"/>
  <c r="H36" i="1"/>
  <c r="P36" i="1" s="1"/>
  <c r="Q36" i="1" s="1"/>
  <c r="O35" i="1"/>
  <c r="J35" i="1"/>
  <c r="I35" i="1"/>
  <c r="H35" i="1"/>
  <c r="P35" i="1" s="1"/>
  <c r="Q35" i="1" s="1"/>
  <c r="J34" i="1"/>
  <c r="I34" i="1"/>
  <c r="H34" i="1"/>
  <c r="P34" i="1" s="1"/>
  <c r="Q34" i="1" s="1"/>
  <c r="J33" i="1"/>
  <c r="I33" i="1"/>
  <c r="H33" i="1"/>
  <c r="P33" i="1" s="1"/>
  <c r="Q33" i="1" s="1"/>
  <c r="I32" i="1"/>
  <c r="P32" i="1" s="1"/>
  <c r="Q32" i="1" s="1"/>
  <c r="H32" i="1"/>
  <c r="I31" i="1"/>
  <c r="H31" i="1"/>
  <c r="P31" i="1" s="1"/>
  <c r="Q31" i="1" s="1"/>
  <c r="P30" i="1"/>
  <c r="Q30" i="1" s="1"/>
  <c r="I30" i="1"/>
  <c r="H30" i="1"/>
  <c r="J30" i="1" s="1"/>
  <c r="P29" i="1"/>
  <c r="Q29" i="1" s="1"/>
  <c r="I29" i="1"/>
  <c r="H29" i="1"/>
  <c r="J29" i="1" s="1"/>
  <c r="I28" i="1"/>
  <c r="H28" i="1"/>
  <c r="P28" i="1" s="1"/>
  <c r="Q28" i="1" s="1"/>
  <c r="O27" i="1"/>
  <c r="O48" i="1" s="1"/>
  <c r="O51" i="1" s="1"/>
  <c r="I27" i="1"/>
  <c r="H27" i="1"/>
  <c r="J27" i="1" s="1"/>
  <c r="P26" i="1"/>
  <c r="Q26" i="1" s="1"/>
  <c r="O26" i="1"/>
  <c r="I26" i="1"/>
  <c r="J26" i="1" s="1"/>
  <c r="H26" i="1"/>
  <c r="I25" i="1"/>
  <c r="H25" i="1"/>
  <c r="P25" i="1" s="1"/>
  <c r="Q25" i="1" s="1"/>
  <c r="P24" i="1"/>
  <c r="Q24" i="1" s="1"/>
  <c r="I24" i="1"/>
  <c r="H24" i="1"/>
  <c r="J24" i="1" s="1"/>
  <c r="P23" i="1"/>
  <c r="O23" i="1"/>
  <c r="I23" i="1"/>
  <c r="I48" i="1" s="1"/>
  <c r="I51" i="1" s="1"/>
  <c r="H23" i="1"/>
  <c r="H48" i="1" s="1"/>
  <c r="H51" i="1" s="1"/>
  <c r="O20" i="1"/>
  <c r="N20" i="1"/>
  <c r="M20" i="1"/>
  <c r="L20" i="1"/>
  <c r="K20" i="1"/>
  <c r="G20" i="1"/>
  <c r="I19" i="1"/>
  <c r="P19" i="1" s="1"/>
  <c r="Q19" i="1" s="1"/>
  <c r="H19" i="1"/>
  <c r="I18" i="1"/>
  <c r="H18" i="1"/>
  <c r="P18" i="1" s="1"/>
  <c r="Q18" i="1" s="1"/>
  <c r="P17" i="1"/>
  <c r="Q17" i="1" s="1"/>
  <c r="I17" i="1"/>
  <c r="I20" i="1" s="1"/>
  <c r="H17" i="1"/>
  <c r="J17" i="1" s="1"/>
  <c r="P16" i="1"/>
  <c r="Q16" i="1" s="1"/>
  <c r="I16" i="1"/>
  <c r="H16" i="1"/>
  <c r="J16" i="1" s="1"/>
  <c r="I15" i="1"/>
  <c r="H15" i="1"/>
  <c r="P15" i="1" s="1"/>
  <c r="Q15" i="1" s="1"/>
  <c r="J14" i="1"/>
  <c r="I14" i="1"/>
  <c r="H14" i="1"/>
  <c r="H20" i="1" s="1"/>
  <c r="P48" i="1" l="1"/>
  <c r="J20" i="1"/>
  <c r="P14" i="1"/>
  <c r="J19" i="1"/>
  <c r="J23" i="1"/>
  <c r="P27" i="1"/>
  <c r="Q27" i="1" s="1"/>
  <c r="J32" i="1"/>
  <c r="J18" i="1"/>
  <c r="Q23" i="1"/>
  <c r="Q48" i="1" s="1"/>
  <c r="J25" i="1"/>
  <c r="J31" i="1"/>
  <c r="J15" i="1"/>
  <c r="J28" i="1"/>
  <c r="J45" i="1"/>
  <c r="P20" i="1" l="1"/>
  <c r="Q14" i="1"/>
  <c r="Q20" i="1" s="1"/>
  <c r="Q51" i="1" s="1"/>
  <c r="Q53" i="1" s="1"/>
  <c r="P51" i="1"/>
  <c r="J48" i="1"/>
  <c r="J51" i="1" s="1"/>
</calcChain>
</file>

<file path=xl/sharedStrings.xml><?xml version="1.0" encoding="utf-8"?>
<sst xmlns="http://schemas.openxmlformats.org/spreadsheetml/2006/main" count="166" uniqueCount="90">
  <si>
    <t xml:space="preserve">DIRECCION GENERAL DE ALIANZAS PUBLICO PRIVADAS </t>
  </si>
  <si>
    <t xml:space="preserve">NOMINA EMPLEADOS FIJOS </t>
  </si>
  <si>
    <t>CORRESPONDIENTE AL MES DE ENERO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</si>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</sst>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4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5" fillId="0" borderId="0" xfId="1" applyFont="1"/>
    <xf numFmtId="43" fontId="5" fillId="0" borderId="0" xfId="1" applyFont="1"/>
    <xf numFmtId="165" fontId="5" fillId="0" borderId="0" xfId="3" applyNumberFormat="1" applyFont="1"/>
    <xf numFmtId="43" fontId="16" fillId="0" borderId="0" xfId="1" applyFont="1" applyBorder="1"/>
    <xf numFmtId="0" fontId="17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8" fillId="0" borderId="0" xfId="3" applyFont="1"/>
    <xf numFmtId="43" fontId="18" fillId="0" borderId="0" xfId="1" applyFont="1" applyAlignment="1">
      <alignment horizontal="center" vertical="center" wrapText="1"/>
    </xf>
    <xf numFmtId="4" fontId="19" fillId="0" borderId="0" xfId="3" applyNumberFormat="1" applyFont="1" applyAlignment="1">
      <alignment horizontal="center" vertical="center" wrapText="1"/>
    </xf>
    <xf numFmtId="14" fontId="19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8" fillId="0" borderId="0" xfId="3" applyNumberFormat="1" applyFont="1" applyAlignment="1">
      <alignment horizontal="center" vertical="center" wrapText="1"/>
    </xf>
    <xf numFmtId="43" fontId="18" fillId="0" borderId="0" xfId="1" applyFont="1"/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right" vertical="center" wrapText="1"/>
    </xf>
    <xf numFmtId="4" fontId="19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345CA0F8-99BD-4457-AB7D-67F90793A515}"/>
    <cellStyle name="Normal_Hoja1" xfId="3" xr:uid="{EAE6AFEC-8D79-4353-B1B4-3C851ABEC7AF}"/>
    <cellStyle name="Normal_Nomina" xfId="4" xr:uid="{986165EF-3A12-4E33-B757-DAEC43576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51</xdr:row>
      <xdr:rowOff>114300</xdr:rowOff>
    </xdr:from>
    <xdr:to>
      <xdr:col>10</xdr:col>
      <xdr:colOff>1371600</xdr:colOff>
      <xdr:row>54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75B30-C35A-4FF1-AAFA-5440C5D3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7412950"/>
          <a:ext cx="5114925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51</xdr:row>
      <xdr:rowOff>91440</xdr:rowOff>
    </xdr:from>
    <xdr:to>
      <xdr:col>5</xdr:col>
      <xdr:colOff>0</xdr:colOff>
      <xdr:row>54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5FCC5C-018F-429E-90A1-A1E668DC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7393900"/>
          <a:ext cx="5829300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51</xdr:row>
      <xdr:rowOff>342900</xdr:rowOff>
    </xdr:from>
    <xdr:to>
      <xdr:col>6</xdr:col>
      <xdr:colOff>3448050</xdr:colOff>
      <xdr:row>61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399947-D493-480D-BDB5-1053B9D4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7641550"/>
          <a:ext cx="5343525" cy="473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0C393F-49C7-4B5D-AF50-A0C45468E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" y="720090"/>
          <a:ext cx="5934588" cy="2344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C473-5DFF-48FF-BE74-9EE45FB8B7F2}">
  <sheetPr>
    <pageSetUpPr fitToPage="1"/>
  </sheetPr>
  <dimension ref="A1:T78"/>
  <sheetViews>
    <sheetView showGridLines="0" tabSelected="1" topLeftCell="A19" zoomScale="40" zoomScaleNormal="40" zoomScaleSheetLayoutView="30" workbookViewId="0">
      <selection activeCell="O51" sqref="O51"/>
    </sheetView>
  </sheetViews>
  <sheetFormatPr baseColWidth="10" defaultColWidth="11.44140625" defaultRowHeight="13.2" x14ac:dyDescent="0.25"/>
  <cols>
    <col min="1" max="1" width="11.6640625" style="1" customWidth="1"/>
    <col min="2" max="2" width="35.109375" style="1" customWidth="1"/>
    <col min="3" max="3" width="54.33203125" style="1" customWidth="1"/>
    <col min="4" max="4" width="110.5546875" style="1" customWidth="1"/>
    <col min="5" max="5" width="86.6640625" style="1" bestFit="1" customWidth="1"/>
    <col min="6" max="6" width="36.33203125" style="1" customWidth="1"/>
    <col min="7" max="7" width="56.44140625" style="1" customWidth="1"/>
    <col min="8" max="8" width="39.6640625" style="1" customWidth="1"/>
    <col min="9" max="9" width="37.88671875" style="1" customWidth="1"/>
    <col min="10" max="10" width="44.109375" style="1" customWidth="1"/>
    <col min="11" max="11" width="46.88671875" style="1" customWidth="1"/>
    <col min="12" max="12" width="41.88671875" style="1" customWidth="1"/>
    <col min="13" max="13" width="34" style="1" customWidth="1"/>
    <col min="14" max="14" width="34.44140625" style="1" bestFit="1" customWidth="1"/>
    <col min="15" max="15" width="34.109375" style="1" customWidth="1"/>
    <col min="16" max="16" width="40.88671875" style="1" bestFit="1" customWidth="1"/>
    <col min="17" max="17" width="50.88671875" style="1" customWidth="1"/>
    <col min="18" max="18" width="30.109375" style="1" customWidth="1"/>
    <col min="19" max="19" width="11.44140625" style="1"/>
    <col min="20" max="20" width="19.109375" style="1" bestFit="1" customWidth="1"/>
    <col min="21" max="257" width="11.44140625" style="1"/>
    <col min="258" max="258" width="11.6640625" style="1" customWidth="1"/>
    <col min="259" max="259" width="35.109375" style="1" customWidth="1"/>
    <col min="260" max="260" width="54.33203125" style="1" customWidth="1"/>
    <col min="261" max="261" width="91.6640625" style="1" customWidth="1"/>
    <col min="262" max="262" width="86.6640625" style="1" bestFit="1" customWidth="1"/>
    <col min="263" max="263" width="36.33203125" style="1" customWidth="1"/>
    <col min="264" max="264" width="49.88671875" style="1" customWidth="1"/>
    <col min="265" max="265" width="39.6640625" style="1" customWidth="1"/>
    <col min="266" max="266" width="37.88671875" style="1" customWidth="1"/>
    <col min="267" max="267" width="44.109375" style="1" customWidth="1"/>
    <col min="268" max="268" width="46.88671875" style="1" customWidth="1"/>
    <col min="269" max="269" width="40.6640625" style="1" customWidth="1"/>
    <col min="270" max="270" width="38.44140625" style="1" customWidth="1"/>
    <col min="271" max="271" width="26.5546875" style="1" customWidth="1"/>
    <col min="272" max="272" width="40.88671875" style="1" bestFit="1" customWidth="1"/>
    <col min="273" max="273" width="41.109375" style="1" customWidth="1"/>
    <col min="274" max="274" width="30.109375" style="1" customWidth="1"/>
    <col min="275" max="275" width="11.44140625" style="1"/>
    <col min="276" max="276" width="19.109375" style="1" bestFit="1" customWidth="1"/>
    <col min="277" max="513" width="11.44140625" style="1"/>
    <col min="514" max="514" width="11.6640625" style="1" customWidth="1"/>
    <col min="515" max="515" width="35.109375" style="1" customWidth="1"/>
    <col min="516" max="516" width="54.33203125" style="1" customWidth="1"/>
    <col min="517" max="517" width="91.6640625" style="1" customWidth="1"/>
    <col min="518" max="518" width="86.6640625" style="1" bestFit="1" customWidth="1"/>
    <col min="519" max="519" width="36.33203125" style="1" customWidth="1"/>
    <col min="520" max="520" width="49.88671875" style="1" customWidth="1"/>
    <col min="521" max="521" width="39.6640625" style="1" customWidth="1"/>
    <col min="522" max="522" width="37.88671875" style="1" customWidth="1"/>
    <col min="523" max="523" width="44.109375" style="1" customWidth="1"/>
    <col min="524" max="524" width="46.88671875" style="1" customWidth="1"/>
    <col min="525" max="525" width="40.6640625" style="1" customWidth="1"/>
    <col min="526" max="526" width="38.44140625" style="1" customWidth="1"/>
    <col min="527" max="527" width="26.5546875" style="1" customWidth="1"/>
    <col min="528" max="528" width="40.88671875" style="1" bestFit="1" customWidth="1"/>
    <col min="529" max="529" width="41.109375" style="1" customWidth="1"/>
    <col min="530" max="530" width="30.109375" style="1" customWidth="1"/>
    <col min="531" max="531" width="11.44140625" style="1"/>
    <col min="532" max="532" width="19.109375" style="1" bestFit="1" customWidth="1"/>
    <col min="533" max="769" width="11.44140625" style="1"/>
    <col min="770" max="770" width="11.6640625" style="1" customWidth="1"/>
    <col min="771" max="771" width="35.109375" style="1" customWidth="1"/>
    <col min="772" max="772" width="54.33203125" style="1" customWidth="1"/>
    <col min="773" max="773" width="91.6640625" style="1" customWidth="1"/>
    <col min="774" max="774" width="86.6640625" style="1" bestFit="1" customWidth="1"/>
    <col min="775" max="775" width="36.33203125" style="1" customWidth="1"/>
    <col min="776" max="776" width="49.88671875" style="1" customWidth="1"/>
    <col min="777" max="777" width="39.6640625" style="1" customWidth="1"/>
    <col min="778" max="778" width="37.88671875" style="1" customWidth="1"/>
    <col min="779" max="779" width="44.109375" style="1" customWidth="1"/>
    <col min="780" max="780" width="46.88671875" style="1" customWidth="1"/>
    <col min="781" max="781" width="40.6640625" style="1" customWidth="1"/>
    <col min="782" max="782" width="38.44140625" style="1" customWidth="1"/>
    <col min="783" max="783" width="26.5546875" style="1" customWidth="1"/>
    <col min="784" max="784" width="40.88671875" style="1" bestFit="1" customWidth="1"/>
    <col min="785" max="785" width="41.109375" style="1" customWidth="1"/>
    <col min="786" max="786" width="30.109375" style="1" customWidth="1"/>
    <col min="787" max="787" width="11.44140625" style="1"/>
    <col min="788" max="788" width="19.109375" style="1" bestFit="1" customWidth="1"/>
    <col min="789" max="1025" width="11.44140625" style="1"/>
    <col min="1026" max="1026" width="11.6640625" style="1" customWidth="1"/>
    <col min="1027" max="1027" width="35.109375" style="1" customWidth="1"/>
    <col min="1028" max="1028" width="54.33203125" style="1" customWidth="1"/>
    <col min="1029" max="1029" width="91.6640625" style="1" customWidth="1"/>
    <col min="1030" max="1030" width="86.6640625" style="1" bestFit="1" customWidth="1"/>
    <col min="1031" max="1031" width="36.33203125" style="1" customWidth="1"/>
    <col min="1032" max="1032" width="49.88671875" style="1" customWidth="1"/>
    <col min="1033" max="1033" width="39.6640625" style="1" customWidth="1"/>
    <col min="1034" max="1034" width="37.88671875" style="1" customWidth="1"/>
    <col min="1035" max="1035" width="44.109375" style="1" customWidth="1"/>
    <col min="1036" max="1036" width="46.88671875" style="1" customWidth="1"/>
    <col min="1037" max="1037" width="40.6640625" style="1" customWidth="1"/>
    <col min="1038" max="1038" width="38.44140625" style="1" customWidth="1"/>
    <col min="1039" max="1039" width="26.5546875" style="1" customWidth="1"/>
    <col min="1040" max="1040" width="40.88671875" style="1" bestFit="1" customWidth="1"/>
    <col min="1041" max="1041" width="41.109375" style="1" customWidth="1"/>
    <col min="1042" max="1042" width="30.109375" style="1" customWidth="1"/>
    <col min="1043" max="1043" width="11.44140625" style="1"/>
    <col min="1044" max="1044" width="19.109375" style="1" bestFit="1" customWidth="1"/>
    <col min="1045" max="1281" width="11.44140625" style="1"/>
    <col min="1282" max="1282" width="11.6640625" style="1" customWidth="1"/>
    <col min="1283" max="1283" width="35.109375" style="1" customWidth="1"/>
    <col min="1284" max="1284" width="54.33203125" style="1" customWidth="1"/>
    <col min="1285" max="1285" width="91.6640625" style="1" customWidth="1"/>
    <col min="1286" max="1286" width="86.6640625" style="1" bestFit="1" customWidth="1"/>
    <col min="1287" max="1287" width="36.33203125" style="1" customWidth="1"/>
    <col min="1288" max="1288" width="49.88671875" style="1" customWidth="1"/>
    <col min="1289" max="1289" width="39.6640625" style="1" customWidth="1"/>
    <col min="1290" max="1290" width="37.88671875" style="1" customWidth="1"/>
    <col min="1291" max="1291" width="44.109375" style="1" customWidth="1"/>
    <col min="1292" max="1292" width="46.88671875" style="1" customWidth="1"/>
    <col min="1293" max="1293" width="40.6640625" style="1" customWidth="1"/>
    <col min="1294" max="1294" width="38.44140625" style="1" customWidth="1"/>
    <col min="1295" max="1295" width="26.5546875" style="1" customWidth="1"/>
    <col min="1296" max="1296" width="40.88671875" style="1" bestFit="1" customWidth="1"/>
    <col min="1297" max="1297" width="41.109375" style="1" customWidth="1"/>
    <col min="1298" max="1298" width="30.109375" style="1" customWidth="1"/>
    <col min="1299" max="1299" width="11.44140625" style="1"/>
    <col min="1300" max="1300" width="19.109375" style="1" bestFit="1" customWidth="1"/>
    <col min="1301" max="1537" width="11.44140625" style="1"/>
    <col min="1538" max="1538" width="11.6640625" style="1" customWidth="1"/>
    <col min="1539" max="1539" width="35.109375" style="1" customWidth="1"/>
    <col min="1540" max="1540" width="54.33203125" style="1" customWidth="1"/>
    <col min="1541" max="1541" width="91.6640625" style="1" customWidth="1"/>
    <col min="1542" max="1542" width="86.6640625" style="1" bestFit="1" customWidth="1"/>
    <col min="1543" max="1543" width="36.33203125" style="1" customWidth="1"/>
    <col min="1544" max="1544" width="49.88671875" style="1" customWidth="1"/>
    <col min="1545" max="1545" width="39.6640625" style="1" customWidth="1"/>
    <col min="1546" max="1546" width="37.88671875" style="1" customWidth="1"/>
    <col min="1547" max="1547" width="44.109375" style="1" customWidth="1"/>
    <col min="1548" max="1548" width="46.88671875" style="1" customWidth="1"/>
    <col min="1549" max="1549" width="40.6640625" style="1" customWidth="1"/>
    <col min="1550" max="1550" width="38.44140625" style="1" customWidth="1"/>
    <col min="1551" max="1551" width="26.5546875" style="1" customWidth="1"/>
    <col min="1552" max="1552" width="40.88671875" style="1" bestFit="1" customWidth="1"/>
    <col min="1553" max="1553" width="41.109375" style="1" customWidth="1"/>
    <col min="1554" max="1554" width="30.109375" style="1" customWidth="1"/>
    <col min="1555" max="1555" width="11.44140625" style="1"/>
    <col min="1556" max="1556" width="19.109375" style="1" bestFit="1" customWidth="1"/>
    <col min="1557" max="1793" width="11.44140625" style="1"/>
    <col min="1794" max="1794" width="11.6640625" style="1" customWidth="1"/>
    <col min="1795" max="1795" width="35.109375" style="1" customWidth="1"/>
    <col min="1796" max="1796" width="54.33203125" style="1" customWidth="1"/>
    <col min="1797" max="1797" width="91.6640625" style="1" customWidth="1"/>
    <col min="1798" max="1798" width="86.6640625" style="1" bestFit="1" customWidth="1"/>
    <col min="1799" max="1799" width="36.33203125" style="1" customWidth="1"/>
    <col min="1800" max="1800" width="49.88671875" style="1" customWidth="1"/>
    <col min="1801" max="1801" width="39.6640625" style="1" customWidth="1"/>
    <col min="1802" max="1802" width="37.88671875" style="1" customWidth="1"/>
    <col min="1803" max="1803" width="44.109375" style="1" customWidth="1"/>
    <col min="1804" max="1804" width="46.88671875" style="1" customWidth="1"/>
    <col min="1805" max="1805" width="40.6640625" style="1" customWidth="1"/>
    <col min="1806" max="1806" width="38.44140625" style="1" customWidth="1"/>
    <col min="1807" max="1807" width="26.5546875" style="1" customWidth="1"/>
    <col min="1808" max="1808" width="40.88671875" style="1" bestFit="1" customWidth="1"/>
    <col min="1809" max="1809" width="41.109375" style="1" customWidth="1"/>
    <col min="1810" max="1810" width="30.109375" style="1" customWidth="1"/>
    <col min="1811" max="1811" width="11.44140625" style="1"/>
    <col min="1812" max="1812" width="19.109375" style="1" bestFit="1" customWidth="1"/>
    <col min="1813" max="2049" width="11.44140625" style="1"/>
    <col min="2050" max="2050" width="11.6640625" style="1" customWidth="1"/>
    <col min="2051" max="2051" width="35.109375" style="1" customWidth="1"/>
    <col min="2052" max="2052" width="54.33203125" style="1" customWidth="1"/>
    <col min="2053" max="2053" width="91.6640625" style="1" customWidth="1"/>
    <col min="2054" max="2054" width="86.6640625" style="1" bestFit="1" customWidth="1"/>
    <col min="2055" max="2055" width="36.33203125" style="1" customWidth="1"/>
    <col min="2056" max="2056" width="49.88671875" style="1" customWidth="1"/>
    <col min="2057" max="2057" width="39.6640625" style="1" customWidth="1"/>
    <col min="2058" max="2058" width="37.88671875" style="1" customWidth="1"/>
    <col min="2059" max="2059" width="44.109375" style="1" customWidth="1"/>
    <col min="2060" max="2060" width="46.88671875" style="1" customWidth="1"/>
    <col min="2061" max="2061" width="40.6640625" style="1" customWidth="1"/>
    <col min="2062" max="2062" width="38.44140625" style="1" customWidth="1"/>
    <col min="2063" max="2063" width="26.5546875" style="1" customWidth="1"/>
    <col min="2064" max="2064" width="40.88671875" style="1" bestFit="1" customWidth="1"/>
    <col min="2065" max="2065" width="41.109375" style="1" customWidth="1"/>
    <col min="2066" max="2066" width="30.109375" style="1" customWidth="1"/>
    <col min="2067" max="2067" width="11.44140625" style="1"/>
    <col min="2068" max="2068" width="19.109375" style="1" bestFit="1" customWidth="1"/>
    <col min="2069" max="2305" width="11.44140625" style="1"/>
    <col min="2306" max="2306" width="11.6640625" style="1" customWidth="1"/>
    <col min="2307" max="2307" width="35.109375" style="1" customWidth="1"/>
    <col min="2308" max="2308" width="54.33203125" style="1" customWidth="1"/>
    <col min="2309" max="2309" width="91.6640625" style="1" customWidth="1"/>
    <col min="2310" max="2310" width="86.6640625" style="1" bestFit="1" customWidth="1"/>
    <col min="2311" max="2311" width="36.33203125" style="1" customWidth="1"/>
    <col min="2312" max="2312" width="49.88671875" style="1" customWidth="1"/>
    <col min="2313" max="2313" width="39.6640625" style="1" customWidth="1"/>
    <col min="2314" max="2314" width="37.88671875" style="1" customWidth="1"/>
    <col min="2315" max="2315" width="44.109375" style="1" customWidth="1"/>
    <col min="2316" max="2316" width="46.88671875" style="1" customWidth="1"/>
    <col min="2317" max="2317" width="40.6640625" style="1" customWidth="1"/>
    <col min="2318" max="2318" width="38.44140625" style="1" customWidth="1"/>
    <col min="2319" max="2319" width="26.5546875" style="1" customWidth="1"/>
    <col min="2320" max="2320" width="40.88671875" style="1" bestFit="1" customWidth="1"/>
    <col min="2321" max="2321" width="41.109375" style="1" customWidth="1"/>
    <col min="2322" max="2322" width="30.109375" style="1" customWidth="1"/>
    <col min="2323" max="2323" width="11.44140625" style="1"/>
    <col min="2324" max="2324" width="19.109375" style="1" bestFit="1" customWidth="1"/>
    <col min="2325" max="2561" width="11.44140625" style="1"/>
    <col min="2562" max="2562" width="11.6640625" style="1" customWidth="1"/>
    <col min="2563" max="2563" width="35.109375" style="1" customWidth="1"/>
    <col min="2564" max="2564" width="54.33203125" style="1" customWidth="1"/>
    <col min="2565" max="2565" width="91.6640625" style="1" customWidth="1"/>
    <col min="2566" max="2566" width="86.6640625" style="1" bestFit="1" customWidth="1"/>
    <col min="2567" max="2567" width="36.33203125" style="1" customWidth="1"/>
    <col min="2568" max="2568" width="49.88671875" style="1" customWidth="1"/>
    <col min="2569" max="2569" width="39.6640625" style="1" customWidth="1"/>
    <col min="2570" max="2570" width="37.88671875" style="1" customWidth="1"/>
    <col min="2571" max="2571" width="44.109375" style="1" customWidth="1"/>
    <col min="2572" max="2572" width="46.88671875" style="1" customWidth="1"/>
    <col min="2573" max="2573" width="40.6640625" style="1" customWidth="1"/>
    <col min="2574" max="2574" width="38.44140625" style="1" customWidth="1"/>
    <col min="2575" max="2575" width="26.5546875" style="1" customWidth="1"/>
    <col min="2576" max="2576" width="40.88671875" style="1" bestFit="1" customWidth="1"/>
    <col min="2577" max="2577" width="41.109375" style="1" customWidth="1"/>
    <col min="2578" max="2578" width="30.109375" style="1" customWidth="1"/>
    <col min="2579" max="2579" width="11.44140625" style="1"/>
    <col min="2580" max="2580" width="19.109375" style="1" bestFit="1" customWidth="1"/>
    <col min="2581" max="2817" width="11.44140625" style="1"/>
    <col min="2818" max="2818" width="11.6640625" style="1" customWidth="1"/>
    <col min="2819" max="2819" width="35.109375" style="1" customWidth="1"/>
    <col min="2820" max="2820" width="54.33203125" style="1" customWidth="1"/>
    <col min="2821" max="2821" width="91.6640625" style="1" customWidth="1"/>
    <col min="2822" max="2822" width="86.6640625" style="1" bestFit="1" customWidth="1"/>
    <col min="2823" max="2823" width="36.33203125" style="1" customWidth="1"/>
    <col min="2824" max="2824" width="49.88671875" style="1" customWidth="1"/>
    <col min="2825" max="2825" width="39.6640625" style="1" customWidth="1"/>
    <col min="2826" max="2826" width="37.88671875" style="1" customWidth="1"/>
    <col min="2827" max="2827" width="44.109375" style="1" customWidth="1"/>
    <col min="2828" max="2828" width="46.88671875" style="1" customWidth="1"/>
    <col min="2829" max="2829" width="40.6640625" style="1" customWidth="1"/>
    <col min="2830" max="2830" width="38.44140625" style="1" customWidth="1"/>
    <col min="2831" max="2831" width="26.5546875" style="1" customWidth="1"/>
    <col min="2832" max="2832" width="40.88671875" style="1" bestFit="1" customWidth="1"/>
    <col min="2833" max="2833" width="41.109375" style="1" customWidth="1"/>
    <col min="2834" max="2834" width="30.109375" style="1" customWidth="1"/>
    <col min="2835" max="2835" width="11.44140625" style="1"/>
    <col min="2836" max="2836" width="19.109375" style="1" bestFit="1" customWidth="1"/>
    <col min="2837" max="3073" width="11.44140625" style="1"/>
    <col min="3074" max="3074" width="11.6640625" style="1" customWidth="1"/>
    <col min="3075" max="3075" width="35.109375" style="1" customWidth="1"/>
    <col min="3076" max="3076" width="54.33203125" style="1" customWidth="1"/>
    <col min="3077" max="3077" width="91.6640625" style="1" customWidth="1"/>
    <col min="3078" max="3078" width="86.6640625" style="1" bestFit="1" customWidth="1"/>
    <col min="3079" max="3079" width="36.33203125" style="1" customWidth="1"/>
    <col min="3080" max="3080" width="49.88671875" style="1" customWidth="1"/>
    <col min="3081" max="3081" width="39.6640625" style="1" customWidth="1"/>
    <col min="3082" max="3082" width="37.88671875" style="1" customWidth="1"/>
    <col min="3083" max="3083" width="44.109375" style="1" customWidth="1"/>
    <col min="3084" max="3084" width="46.88671875" style="1" customWidth="1"/>
    <col min="3085" max="3085" width="40.6640625" style="1" customWidth="1"/>
    <col min="3086" max="3086" width="38.44140625" style="1" customWidth="1"/>
    <col min="3087" max="3087" width="26.5546875" style="1" customWidth="1"/>
    <col min="3088" max="3088" width="40.88671875" style="1" bestFit="1" customWidth="1"/>
    <col min="3089" max="3089" width="41.109375" style="1" customWidth="1"/>
    <col min="3090" max="3090" width="30.109375" style="1" customWidth="1"/>
    <col min="3091" max="3091" width="11.44140625" style="1"/>
    <col min="3092" max="3092" width="19.109375" style="1" bestFit="1" customWidth="1"/>
    <col min="3093" max="3329" width="11.44140625" style="1"/>
    <col min="3330" max="3330" width="11.6640625" style="1" customWidth="1"/>
    <col min="3331" max="3331" width="35.109375" style="1" customWidth="1"/>
    <col min="3332" max="3332" width="54.33203125" style="1" customWidth="1"/>
    <col min="3333" max="3333" width="91.6640625" style="1" customWidth="1"/>
    <col min="3334" max="3334" width="86.6640625" style="1" bestFit="1" customWidth="1"/>
    <col min="3335" max="3335" width="36.33203125" style="1" customWidth="1"/>
    <col min="3336" max="3336" width="49.88671875" style="1" customWidth="1"/>
    <col min="3337" max="3337" width="39.6640625" style="1" customWidth="1"/>
    <col min="3338" max="3338" width="37.88671875" style="1" customWidth="1"/>
    <col min="3339" max="3339" width="44.109375" style="1" customWidth="1"/>
    <col min="3340" max="3340" width="46.88671875" style="1" customWidth="1"/>
    <col min="3341" max="3341" width="40.6640625" style="1" customWidth="1"/>
    <col min="3342" max="3342" width="38.44140625" style="1" customWidth="1"/>
    <col min="3343" max="3343" width="26.5546875" style="1" customWidth="1"/>
    <col min="3344" max="3344" width="40.88671875" style="1" bestFit="1" customWidth="1"/>
    <col min="3345" max="3345" width="41.109375" style="1" customWidth="1"/>
    <col min="3346" max="3346" width="30.109375" style="1" customWidth="1"/>
    <col min="3347" max="3347" width="11.44140625" style="1"/>
    <col min="3348" max="3348" width="19.109375" style="1" bestFit="1" customWidth="1"/>
    <col min="3349" max="3585" width="11.44140625" style="1"/>
    <col min="3586" max="3586" width="11.6640625" style="1" customWidth="1"/>
    <col min="3587" max="3587" width="35.109375" style="1" customWidth="1"/>
    <col min="3588" max="3588" width="54.33203125" style="1" customWidth="1"/>
    <col min="3589" max="3589" width="91.6640625" style="1" customWidth="1"/>
    <col min="3590" max="3590" width="86.6640625" style="1" bestFit="1" customWidth="1"/>
    <col min="3591" max="3591" width="36.33203125" style="1" customWidth="1"/>
    <col min="3592" max="3592" width="49.88671875" style="1" customWidth="1"/>
    <col min="3593" max="3593" width="39.6640625" style="1" customWidth="1"/>
    <col min="3594" max="3594" width="37.88671875" style="1" customWidth="1"/>
    <col min="3595" max="3595" width="44.109375" style="1" customWidth="1"/>
    <col min="3596" max="3596" width="46.88671875" style="1" customWidth="1"/>
    <col min="3597" max="3597" width="40.6640625" style="1" customWidth="1"/>
    <col min="3598" max="3598" width="38.44140625" style="1" customWidth="1"/>
    <col min="3599" max="3599" width="26.5546875" style="1" customWidth="1"/>
    <col min="3600" max="3600" width="40.88671875" style="1" bestFit="1" customWidth="1"/>
    <col min="3601" max="3601" width="41.109375" style="1" customWidth="1"/>
    <col min="3602" max="3602" width="30.109375" style="1" customWidth="1"/>
    <col min="3603" max="3603" width="11.44140625" style="1"/>
    <col min="3604" max="3604" width="19.109375" style="1" bestFit="1" customWidth="1"/>
    <col min="3605" max="3841" width="11.44140625" style="1"/>
    <col min="3842" max="3842" width="11.6640625" style="1" customWidth="1"/>
    <col min="3843" max="3843" width="35.109375" style="1" customWidth="1"/>
    <col min="3844" max="3844" width="54.33203125" style="1" customWidth="1"/>
    <col min="3845" max="3845" width="91.6640625" style="1" customWidth="1"/>
    <col min="3846" max="3846" width="86.6640625" style="1" bestFit="1" customWidth="1"/>
    <col min="3847" max="3847" width="36.33203125" style="1" customWidth="1"/>
    <col min="3848" max="3848" width="49.88671875" style="1" customWidth="1"/>
    <col min="3849" max="3849" width="39.6640625" style="1" customWidth="1"/>
    <col min="3850" max="3850" width="37.88671875" style="1" customWidth="1"/>
    <col min="3851" max="3851" width="44.109375" style="1" customWidth="1"/>
    <col min="3852" max="3852" width="46.88671875" style="1" customWidth="1"/>
    <col min="3853" max="3853" width="40.6640625" style="1" customWidth="1"/>
    <col min="3854" max="3854" width="38.44140625" style="1" customWidth="1"/>
    <col min="3855" max="3855" width="26.5546875" style="1" customWidth="1"/>
    <col min="3856" max="3856" width="40.88671875" style="1" bestFit="1" customWidth="1"/>
    <col min="3857" max="3857" width="41.109375" style="1" customWidth="1"/>
    <col min="3858" max="3858" width="30.109375" style="1" customWidth="1"/>
    <col min="3859" max="3859" width="11.44140625" style="1"/>
    <col min="3860" max="3860" width="19.109375" style="1" bestFit="1" customWidth="1"/>
    <col min="3861" max="4097" width="11.44140625" style="1"/>
    <col min="4098" max="4098" width="11.6640625" style="1" customWidth="1"/>
    <col min="4099" max="4099" width="35.109375" style="1" customWidth="1"/>
    <col min="4100" max="4100" width="54.33203125" style="1" customWidth="1"/>
    <col min="4101" max="4101" width="91.6640625" style="1" customWidth="1"/>
    <col min="4102" max="4102" width="86.6640625" style="1" bestFit="1" customWidth="1"/>
    <col min="4103" max="4103" width="36.33203125" style="1" customWidth="1"/>
    <col min="4104" max="4104" width="49.88671875" style="1" customWidth="1"/>
    <col min="4105" max="4105" width="39.6640625" style="1" customWidth="1"/>
    <col min="4106" max="4106" width="37.88671875" style="1" customWidth="1"/>
    <col min="4107" max="4107" width="44.109375" style="1" customWidth="1"/>
    <col min="4108" max="4108" width="46.88671875" style="1" customWidth="1"/>
    <col min="4109" max="4109" width="40.6640625" style="1" customWidth="1"/>
    <col min="4110" max="4110" width="38.44140625" style="1" customWidth="1"/>
    <col min="4111" max="4111" width="26.5546875" style="1" customWidth="1"/>
    <col min="4112" max="4112" width="40.88671875" style="1" bestFit="1" customWidth="1"/>
    <col min="4113" max="4113" width="41.109375" style="1" customWidth="1"/>
    <col min="4114" max="4114" width="30.109375" style="1" customWidth="1"/>
    <col min="4115" max="4115" width="11.44140625" style="1"/>
    <col min="4116" max="4116" width="19.109375" style="1" bestFit="1" customWidth="1"/>
    <col min="4117" max="4353" width="11.44140625" style="1"/>
    <col min="4354" max="4354" width="11.6640625" style="1" customWidth="1"/>
    <col min="4355" max="4355" width="35.109375" style="1" customWidth="1"/>
    <col min="4356" max="4356" width="54.33203125" style="1" customWidth="1"/>
    <col min="4357" max="4357" width="91.6640625" style="1" customWidth="1"/>
    <col min="4358" max="4358" width="86.6640625" style="1" bestFit="1" customWidth="1"/>
    <col min="4359" max="4359" width="36.33203125" style="1" customWidth="1"/>
    <col min="4360" max="4360" width="49.88671875" style="1" customWidth="1"/>
    <col min="4361" max="4361" width="39.6640625" style="1" customWidth="1"/>
    <col min="4362" max="4362" width="37.88671875" style="1" customWidth="1"/>
    <col min="4363" max="4363" width="44.109375" style="1" customWidth="1"/>
    <col min="4364" max="4364" width="46.88671875" style="1" customWidth="1"/>
    <col min="4365" max="4365" width="40.6640625" style="1" customWidth="1"/>
    <col min="4366" max="4366" width="38.44140625" style="1" customWidth="1"/>
    <col min="4367" max="4367" width="26.5546875" style="1" customWidth="1"/>
    <col min="4368" max="4368" width="40.88671875" style="1" bestFit="1" customWidth="1"/>
    <col min="4369" max="4369" width="41.109375" style="1" customWidth="1"/>
    <col min="4370" max="4370" width="30.109375" style="1" customWidth="1"/>
    <col min="4371" max="4371" width="11.44140625" style="1"/>
    <col min="4372" max="4372" width="19.109375" style="1" bestFit="1" customWidth="1"/>
    <col min="4373" max="4609" width="11.44140625" style="1"/>
    <col min="4610" max="4610" width="11.6640625" style="1" customWidth="1"/>
    <col min="4611" max="4611" width="35.109375" style="1" customWidth="1"/>
    <col min="4612" max="4612" width="54.33203125" style="1" customWidth="1"/>
    <col min="4613" max="4613" width="91.6640625" style="1" customWidth="1"/>
    <col min="4614" max="4614" width="86.6640625" style="1" bestFit="1" customWidth="1"/>
    <col min="4615" max="4615" width="36.33203125" style="1" customWidth="1"/>
    <col min="4616" max="4616" width="49.88671875" style="1" customWidth="1"/>
    <col min="4617" max="4617" width="39.6640625" style="1" customWidth="1"/>
    <col min="4618" max="4618" width="37.88671875" style="1" customWidth="1"/>
    <col min="4619" max="4619" width="44.109375" style="1" customWidth="1"/>
    <col min="4620" max="4620" width="46.88671875" style="1" customWidth="1"/>
    <col min="4621" max="4621" width="40.6640625" style="1" customWidth="1"/>
    <col min="4622" max="4622" width="38.44140625" style="1" customWidth="1"/>
    <col min="4623" max="4623" width="26.5546875" style="1" customWidth="1"/>
    <col min="4624" max="4624" width="40.88671875" style="1" bestFit="1" customWidth="1"/>
    <col min="4625" max="4625" width="41.109375" style="1" customWidth="1"/>
    <col min="4626" max="4626" width="30.109375" style="1" customWidth="1"/>
    <col min="4627" max="4627" width="11.44140625" style="1"/>
    <col min="4628" max="4628" width="19.109375" style="1" bestFit="1" customWidth="1"/>
    <col min="4629" max="4865" width="11.44140625" style="1"/>
    <col min="4866" max="4866" width="11.6640625" style="1" customWidth="1"/>
    <col min="4867" max="4867" width="35.109375" style="1" customWidth="1"/>
    <col min="4868" max="4868" width="54.33203125" style="1" customWidth="1"/>
    <col min="4869" max="4869" width="91.6640625" style="1" customWidth="1"/>
    <col min="4870" max="4870" width="86.6640625" style="1" bestFit="1" customWidth="1"/>
    <col min="4871" max="4871" width="36.33203125" style="1" customWidth="1"/>
    <col min="4872" max="4872" width="49.88671875" style="1" customWidth="1"/>
    <col min="4873" max="4873" width="39.6640625" style="1" customWidth="1"/>
    <col min="4874" max="4874" width="37.88671875" style="1" customWidth="1"/>
    <col min="4875" max="4875" width="44.109375" style="1" customWidth="1"/>
    <col min="4876" max="4876" width="46.88671875" style="1" customWidth="1"/>
    <col min="4877" max="4877" width="40.6640625" style="1" customWidth="1"/>
    <col min="4878" max="4878" width="38.44140625" style="1" customWidth="1"/>
    <col min="4879" max="4879" width="26.5546875" style="1" customWidth="1"/>
    <col min="4880" max="4880" width="40.88671875" style="1" bestFit="1" customWidth="1"/>
    <col min="4881" max="4881" width="41.109375" style="1" customWidth="1"/>
    <col min="4882" max="4882" width="30.109375" style="1" customWidth="1"/>
    <col min="4883" max="4883" width="11.44140625" style="1"/>
    <col min="4884" max="4884" width="19.109375" style="1" bestFit="1" customWidth="1"/>
    <col min="4885" max="5121" width="11.44140625" style="1"/>
    <col min="5122" max="5122" width="11.6640625" style="1" customWidth="1"/>
    <col min="5123" max="5123" width="35.109375" style="1" customWidth="1"/>
    <col min="5124" max="5124" width="54.33203125" style="1" customWidth="1"/>
    <col min="5125" max="5125" width="91.6640625" style="1" customWidth="1"/>
    <col min="5126" max="5126" width="86.6640625" style="1" bestFit="1" customWidth="1"/>
    <col min="5127" max="5127" width="36.33203125" style="1" customWidth="1"/>
    <col min="5128" max="5128" width="49.88671875" style="1" customWidth="1"/>
    <col min="5129" max="5129" width="39.6640625" style="1" customWidth="1"/>
    <col min="5130" max="5130" width="37.88671875" style="1" customWidth="1"/>
    <col min="5131" max="5131" width="44.109375" style="1" customWidth="1"/>
    <col min="5132" max="5132" width="46.88671875" style="1" customWidth="1"/>
    <col min="5133" max="5133" width="40.6640625" style="1" customWidth="1"/>
    <col min="5134" max="5134" width="38.44140625" style="1" customWidth="1"/>
    <col min="5135" max="5135" width="26.5546875" style="1" customWidth="1"/>
    <col min="5136" max="5136" width="40.88671875" style="1" bestFit="1" customWidth="1"/>
    <col min="5137" max="5137" width="41.109375" style="1" customWidth="1"/>
    <col min="5138" max="5138" width="30.109375" style="1" customWidth="1"/>
    <col min="5139" max="5139" width="11.44140625" style="1"/>
    <col min="5140" max="5140" width="19.109375" style="1" bestFit="1" customWidth="1"/>
    <col min="5141" max="5377" width="11.44140625" style="1"/>
    <col min="5378" max="5378" width="11.6640625" style="1" customWidth="1"/>
    <col min="5379" max="5379" width="35.109375" style="1" customWidth="1"/>
    <col min="5380" max="5380" width="54.33203125" style="1" customWidth="1"/>
    <col min="5381" max="5381" width="91.6640625" style="1" customWidth="1"/>
    <col min="5382" max="5382" width="86.6640625" style="1" bestFit="1" customWidth="1"/>
    <col min="5383" max="5383" width="36.33203125" style="1" customWidth="1"/>
    <col min="5384" max="5384" width="49.88671875" style="1" customWidth="1"/>
    <col min="5385" max="5385" width="39.6640625" style="1" customWidth="1"/>
    <col min="5386" max="5386" width="37.88671875" style="1" customWidth="1"/>
    <col min="5387" max="5387" width="44.109375" style="1" customWidth="1"/>
    <col min="5388" max="5388" width="46.88671875" style="1" customWidth="1"/>
    <col min="5389" max="5389" width="40.6640625" style="1" customWidth="1"/>
    <col min="5390" max="5390" width="38.44140625" style="1" customWidth="1"/>
    <col min="5391" max="5391" width="26.5546875" style="1" customWidth="1"/>
    <col min="5392" max="5392" width="40.88671875" style="1" bestFit="1" customWidth="1"/>
    <col min="5393" max="5393" width="41.109375" style="1" customWidth="1"/>
    <col min="5394" max="5394" width="30.109375" style="1" customWidth="1"/>
    <col min="5395" max="5395" width="11.44140625" style="1"/>
    <col min="5396" max="5396" width="19.109375" style="1" bestFit="1" customWidth="1"/>
    <col min="5397" max="5633" width="11.44140625" style="1"/>
    <col min="5634" max="5634" width="11.6640625" style="1" customWidth="1"/>
    <col min="5635" max="5635" width="35.109375" style="1" customWidth="1"/>
    <col min="5636" max="5636" width="54.33203125" style="1" customWidth="1"/>
    <col min="5637" max="5637" width="91.6640625" style="1" customWidth="1"/>
    <col min="5638" max="5638" width="86.6640625" style="1" bestFit="1" customWidth="1"/>
    <col min="5639" max="5639" width="36.33203125" style="1" customWidth="1"/>
    <col min="5640" max="5640" width="49.88671875" style="1" customWidth="1"/>
    <col min="5641" max="5641" width="39.6640625" style="1" customWidth="1"/>
    <col min="5642" max="5642" width="37.88671875" style="1" customWidth="1"/>
    <col min="5643" max="5643" width="44.109375" style="1" customWidth="1"/>
    <col min="5644" max="5644" width="46.88671875" style="1" customWidth="1"/>
    <col min="5645" max="5645" width="40.6640625" style="1" customWidth="1"/>
    <col min="5646" max="5646" width="38.44140625" style="1" customWidth="1"/>
    <col min="5647" max="5647" width="26.5546875" style="1" customWidth="1"/>
    <col min="5648" max="5648" width="40.88671875" style="1" bestFit="1" customWidth="1"/>
    <col min="5649" max="5649" width="41.109375" style="1" customWidth="1"/>
    <col min="5650" max="5650" width="30.109375" style="1" customWidth="1"/>
    <col min="5651" max="5651" width="11.44140625" style="1"/>
    <col min="5652" max="5652" width="19.109375" style="1" bestFit="1" customWidth="1"/>
    <col min="5653" max="5889" width="11.44140625" style="1"/>
    <col min="5890" max="5890" width="11.6640625" style="1" customWidth="1"/>
    <col min="5891" max="5891" width="35.109375" style="1" customWidth="1"/>
    <col min="5892" max="5892" width="54.33203125" style="1" customWidth="1"/>
    <col min="5893" max="5893" width="91.6640625" style="1" customWidth="1"/>
    <col min="5894" max="5894" width="86.6640625" style="1" bestFit="1" customWidth="1"/>
    <col min="5895" max="5895" width="36.33203125" style="1" customWidth="1"/>
    <col min="5896" max="5896" width="49.88671875" style="1" customWidth="1"/>
    <col min="5897" max="5897" width="39.6640625" style="1" customWidth="1"/>
    <col min="5898" max="5898" width="37.88671875" style="1" customWidth="1"/>
    <col min="5899" max="5899" width="44.109375" style="1" customWidth="1"/>
    <col min="5900" max="5900" width="46.88671875" style="1" customWidth="1"/>
    <col min="5901" max="5901" width="40.6640625" style="1" customWidth="1"/>
    <col min="5902" max="5902" width="38.44140625" style="1" customWidth="1"/>
    <col min="5903" max="5903" width="26.5546875" style="1" customWidth="1"/>
    <col min="5904" max="5904" width="40.88671875" style="1" bestFit="1" customWidth="1"/>
    <col min="5905" max="5905" width="41.109375" style="1" customWidth="1"/>
    <col min="5906" max="5906" width="30.109375" style="1" customWidth="1"/>
    <col min="5907" max="5907" width="11.44140625" style="1"/>
    <col min="5908" max="5908" width="19.109375" style="1" bestFit="1" customWidth="1"/>
    <col min="5909" max="6145" width="11.44140625" style="1"/>
    <col min="6146" max="6146" width="11.6640625" style="1" customWidth="1"/>
    <col min="6147" max="6147" width="35.109375" style="1" customWidth="1"/>
    <col min="6148" max="6148" width="54.33203125" style="1" customWidth="1"/>
    <col min="6149" max="6149" width="91.6640625" style="1" customWidth="1"/>
    <col min="6150" max="6150" width="86.6640625" style="1" bestFit="1" customWidth="1"/>
    <col min="6151" max="6151" width="36.33203125" style="1" customWidth="1"/>
    <col min="6152" max="6152" width="49.88671875" style="1" customWidth="1"/>
    <col min="6153" max="6153" width="39.6640625" style="1" customWidth="1"/>
    <col min="6154" max="6154" width="37.88671875" style="1" customWidth="1"/>
    <col min="6155" max="6155" width="44.109375" style="1" customWidth="1"/>
    <col min="6156" max="6156" width="46.88671875" style="1" customWidth="1"/>
    <col min="6157" max="6157" width="40.6640625" style="1" customWidth="1"/>
    <col min="6158" max="6158" width="38.44140625" style="1" customWidth="1"/>
    <col min="6159" max="6159" width="26.5546875" style="1" customWidth="1"/>
    <col min="6160" max="6160" width="40.88671875" style="1" bestFit="1" customWidth="1"/>
    <col min="6161" max="6161" width="41.109375" style="1" customWidth="1"/>
    <col min="6162" max="6162" width="30.109375" style="1" customWidth="1"/>
    <col min="6163" max="6163" width="11.44140625" style="1"/>
    <col min="6164" max="6164" width="19.109375" style="1" bestFit="1" customWidth="1"/>
    <col min="6165" max="6401" width="11.44140625" style="1"/>
    <col min="6402" max="6402" width="11.6640625" style="1" customWidth="1"/>
    <col min="6403" max="6403" width="35.109375" style="1" customWidth="1"/>
    <col min="6404" max="6404" width="54.33203125" style="1" customWidth="1"/>
    <col min="6405" max="6405" width="91.6640625" style="1" customWidth="1"/>
    <col min="6406" max="6406" width="86.6640625" style="1" bestFit="1" customWidth="1"/>
    <col min="6407" max="6407" width="36.33203125" style="1" customWidth="1"/>
    <col min="6408" max="6408" width="49.88671875" style="1" customWidth="1"/>
    <col min="6409" max="6409" width="39.6640625" style="1" customWidth="1"/>
    <col min="6410" max="6410" width="37.88671875" style="1" customWidth="1"/>
    <col min="6411" max="6411" width="44.109375" style="1" customWidth="1"/>
    <col min="6412" max="6412" width="46.88671875" style="1" customWidth="1"/>
    <col min="6413" max="6413" width="40.6640625" style="1" customWidth="1"/>
    <col min="6414" max="6414" width="38.44140625" style="1" customWidth="1"/>
    <col min="6415" max="6415" width="26.5546875" style="1" customWidth="1"/>
    <col min="6416" max="6416" width="40.88671875" style="1" bestFit="1" customWidth="1"/>
    <col min="6417" max="6417" width="41.109375" style="1" customWidth="1"/>
    <col min="6418" max="6418" width="30.109375" style="1" customWidth="1"/>
    <col min="6419" max="6419" width="11.44140625" style="1"/>
    <col min="6420" max="6420" width="19.109375" style="1" bestFit="1" customWidth="1"/>
    <col min="6421" max="6657" width="11.44140625" style="1"/>
    <col min="6658" max="6658" width="11.6640625" style="1" customWidth="1"/>
    <col min="6659" max="6659" width="35.109375" style="1" customWidth="1"/>
    <col min="6660" max="6660" width="54.33203125" style="1" customWidth="1"/>
    <col min="6661" max="6661" width="91.6640625" style="1" customWidth="1"/>
    <col min="6662" max="6662" width="86.6640625" style="1" bestFit="1" customWidth="1"/>
    <col min="6663" max="6663" width="36.33203125" style="1" customWidth="1"/>
    <col min="6664" max="6664" width="49.88671875" style="1" customWidth="1"/>
    <col min="6665" max="6665" width="39.6640625" style="1" customWidth="1"/>
    <col min="6666" max="6666" width="37.88671875" style="1" customWidth="1"/>
    <col min="6667" max="6667" width="44.109375" style="1" customWidth="1"/>
    <col min="6668" max="6668" width="46.88671875" style="1" customWidth="1"/>
    <col min="6669" max="6669" width="40.6640625" style="1" customWidth="1"/>
    <col min="6670" max="6670" width="38.44140625" style="1" customWidth="1"/>
    <col min="6671" max="6671" width="26.5546875" style="1" customWidth="1"/>
    <col min="6672" max="6672" width="40.88671875" style="1" bestFit="1" customWidth="1"/>
    <col min="6673" max="6673" width="41.109375" style="1" customWidth="1"/>
    <col min="6674" max="6674" width="30.109375" style="1" customWidth="1"/>
    <col min="6675" max="6675" width="11.44140625" style="1"/>
    <col min="6676" max="6676" width="19.109375" style="1" bestFit="1" customWidth="1"/>
    <col min="6677" max="6913" width="11.44140625" style="1"/>
    <col min="6914" max="6914" width="11.6640625" style="1" customWidth="1"/>
    <col min="6915" max="6915" width="35.109375" style="1" customWidth="1"/>
    <col min="6916" max="6916" width="54.33203125" style="1" customWidth="1"/>
    <col min="6917" max="6917" width="91.6640625" style="1" customWidth="1"/>
    <col min="6918" max="6918" width="86.6640625" style="1" bestFit="1" customWidth="1"/>
    <col min="6919" max="6919" width="36.33203125" style="1" customWidth="1"/>
    <col min="6920" max="6920" width="49.88671875" style="1" customWidth="1"/>
    <col min="6921" max="6921" width="39.6640625" style="1" customWidth="1"/>
    <col min="6922" max="6922" width="37.88671875" style="1" customWidth="1"/>
    <col min="6923" max="6923" width="44.109375" style="1" customWidth="1"/>
    <col min="6924" max="6924" width="46.88671875" style="1" customWidth="1"/>
    <col min="6925" max="6925" width="40.6640625" style="1" customWidth="1"/>
    <col min="6926" max="6926" width="38.44140625" style="1" customWidth="1"/>
    <col min="6927" max="6927" width="26.5546875" style="1" customWidth="1"/>
    <col min="6928" max="6928" width="40.88671875" style="1" bestFit="1" customWidth="1"/>
    <col min="6929" max="6929" width="41.109375" style="1" customWidth="1"/>
    <col min="6930" max="6930" width="30.109375" style="1" customWidth="1"/>
    <col min="6931" max="6931" width="11.44140625" style="1"/>
    <col min="6932" max="6932" width="19.109375" style="1" bestFit="1" customWidth="1"/>
    <col min="6933" max="7169" width="11.44140625" style="1"/>
    <col min="7170" max="7170" width="11.6640625" style="1" customWidth="1"/>
    <col min="7171" max="7171" width="35.109375" style="1" customWidth="1"/>
    <col min="7172" max="7172" width="54.33203125" style="1" customWidth="1"/>
    <col min="7173" max="7173" width="91.6640625" style="1" customWidth="1"/>
    <col min="7174" max="7174" width="86.6640625" style="1" bestFit="1" customWidth="1"/>
    <col min="7175" max="7175" width="36.33203125" style="1" customWidth="1"/>
    <col min="7176" max="7176" width="49.88671875" style="1" customWidth="1"/>
    <col min="7177" max="7177" width="39.6640625" style="1" customWidth="1"/>
    <col min="7178" max="7178" width="37.88671875" style="1" customWidth="1"/>
    <col min="7179" max="7179" width="44.109375" style="1" customWidth="1"/>
    <col min="7180" max="7180" width="46.88671875" style="1" customWidth="1"/>
    <col min="7181" max="7181" width="40.6640625" style="1" customWidth="1"/>
    <col min="7182" max="7182" width="38.44140625" style="1" customWidth="1"/>
    <col min="7183" max="7183" width="26.5546875" style="1" customWidth="1"/>
    <col min="7184" max="7184" width="40.88671875" style="1" bestFit="1" customWidth="1"/>
    <col min="7185" max="7185" width="41.109375" style="1" customWidth="1"/>
    <col min="7186" max="7186" width="30.109375" style="1" customWidth="1"/>
    <col min="7187" max="7187" width="11.44140625" style="1"/>
    <col min="7188" max="7188" width="19.109375" style="1" bestFit="1" customWidth="1"/>
    <col min="7189" max="7425" width="11.44140625" style="1"/>
    <col min="7426" max="7426" width="11.6640625" style="1" customWidth="1"/>
    <col min="7427" max="7427" width="35.109375" style="1" customWidth="1"/>
    <col min="7428" max="7428" width="54.33203125" style="1" customWidth="1"/>
    <col min="7429" max="7429" width="91.6640625" style="1" customWidth="1"/>
    <col min="7430" max="7430" width="86.6640625" style="1" bestFit="1" customWidth="1"/>
    <col min="7431" max="7431" width="36.33203125" style="1" customWidth="1"/>
    <col min="7432" max="7432" width="49.88671875" style="1" customWidth="1"/>
    <col min="7433" max="7433" width="39.6640625" style="1" customWidth="1"/>
    <col min="7434" max="7434" width="37.88671875" style="1" customWidth="1"/>
    <col min="7435" max="7435" width="44.109375" style="1" customWidth="1"/>
    <col min="7436" max="7436" width="46.88671875" style="1" customWidth="1"/>
    <col min="7437" max="7437" width="40.6640625" style="1" customWidth="1"/>
    <col min="7438" max="7438" width="38.44140625" style="1" customWidth="1"/>
    <col min="7439" max="7439" width="26.5546875" style="1" customWidth="1"/>
    <col min="7440" max="7440" width="40.88671875" style="1" bestFit="1" customWidth="1"/>
    <col min="7441" max="7441" width="41.109375" style="1" customWidth="1"/>
    <col min="7442" max="7442" width="30.109375" style="1" customWidth="1"/>
    <col min="7443" max="7443" width="11.44140625" style="1"/>
    <col min="7444" max="7444" width="19.109375" style="1" bestFit="1" customWidth="1"/>
    <col min="7445" max="7681" width="11.44140625" style="1"/>
    <col min="7682" max="7682" width="11.6640625" style="1" customWidth="1"/>
    <col min="7683" max="7683" width="35.109375" style="1" customWidth="1"/>
    <col min="7684" max="7684" width="54.33203125" style="1" customWidth="1"/>
    <col min="7685" max="7685" width="91.6640625" style="1" customWidth="1"/>
    <col min="7686" max="7686" width="86.6640625" style="1" bestFit="1" customWidth="1"/>
    <col min="7687" max="7687" width="36.33203125" style="1" customWidth="1"/>
    <col min="7688" max="7688" width="49.88671875" style="1" customWidth="1"/>
    <col min="7689" max="7689" width="39.6640625" style="1" customWidth="1"/>
    <col min="7690" max="7690" width="37.88671875" style="1" customWidth="1"/>
    <col min="7691" max="7691" width="44.109375" style="1" customWidth="1"/>
    <col min="7692" max="7692" width="46.88671875" style="1" customWidth="1"/>
    <col min="7693" max="7693" width="40.6640625" style="1" customWidth="1"/>
    <col min="7694" max="7694" width="38.44140625" style="1" customWidth="1"/>
    <col min="7695" max="7695" width="26.5546875" style="1" customWidth="1"/>
    <col min="7696" max="7696" width="40.88671875" style="1" bestFit="1" customWidth="1"/>
    <col min="7697" max="7697" width="41.109375" style="1" customWidth="1"/>
    <col min="7698" max="7698" width="30.109375" style="1" customWidth="1"/>
    <col min="7699" max="7699" width="11.44140625" style="1"/>
    <col min="7700" max="7700" width="19.109375" style="1" bestFit="1" customWidth="1"/>
    <col min="7701" max="7937" width="11.44140625" style="1"/>
    <col min="7938" max="7938" width="11.6640625" style="1" customWidth="1"/>
    <col min="7939" max="7939" width="35.109375" style="1" customWidth="1"/>
    <col min="7940" max="7940" width="54.33203125" style="1" customWidth="1"/>
    <col min="7941" max="7941" width="91.6640625" style="1" customWidth="1"/>
    <col min="7942" max="7942" width="86.6640625" style="1" bestFit="1" customWidth="1"/>
    <col min="7943" max="7943" width="36.33203125" style="1" customWidth="1"/>
    <col min="7944" max="7944" width="49.88671875" style="1" customWidth="1"/>
    <col min="7945" max="7945" width="39.6640625" style="1" customWidth="1"/>
    <col min="7946" max="7946" width="37.88671875" style="1" customWidth="1"/>
    <col min="7947" max="7947" width="44.109375" style="1" customWidth="1"/>
    <col min="7948" max="7948" width="46.88671875" style="1" customWidth="1"/>
    <col min="7949" max="7949" width="40.6640625" style="1" customWidth="1"/>
    <col min="7950" max="7950" width="38.44140625" style="1" customWidth="1"/>
    <col min="7951" max="7951" width="26.5546875" style="1" customWidth="1"/>
    <col min="7952" max="7952" width="40.88671875" style="1" bestFit="1" customWidth="1"/>
    <col min="7953" max="7953" width="41.109375" style="1" customWidth="1"/>
    <col min="7954" max="7954" width="30.109375" style="1" customWidth="1"/>
    <col min="7955" max="7955" width="11.44140625" style="1"/>
    <col min="7956" max="7956" width="19.109375" style="1" bestFit="1" customWidth="1"/>
    <col min="7957" max="8193" width="11.44140625" style="1"/>
    <col min="8194" max="8194" width="11.6640625" style="1" customWidth="1"/>
    <col min="8195" max="8195" width="35.109375" style="1" customWidth="1"/>
    <col min="8196" max="8196" width="54.33203125" style="1" customWidth="1"/>
    <col min="8197" max="8197" width="91.6640625" style="1" customWidth="1"/>
    <col min="8198" max="8198" width="86.6640625" style="1" bestFit="1" customWidth="1"/>
    <col min="8199" max="8199" width="36.33203125" style="1" customWidth="1"/>
    <col min="8200" max="8200" width="49.88671875" style="1" customWidth="1"/>
    <col min="8201" max="8201" width="39.6640625" style="1" customWidth="1"/>
    <col min="8202" max="8202" width="37.88671875" style="1" customWidth="1"/>
    <col min="8203" max="8203" width="44.109375" style="1" customWidth="1"/>
    <col min="8204" max="8204" width="46.88671875" style="1" customWidth="1"/>
    <col min="8205" max="8205" width="40.6640625" style="1" customWidth="1"/>
    <col min="8206" max="8206" width="38.44140625" style="1" customWidth="1"/>
    <col min="8207" max="8207" width="26.5546875" style="1" customWidth="1"/>
    <col min="8208" max="8208" width="40.88671875" style="1" bestFit="1" customWidth="1"/>
    <col min="8209" max="8209" width="41.109375" style="1" customWidth="1"/>
    <col min="8210" max="8210" width="30.109375" style="1" customWidth="1"/>
    <col min="8211" max="8211" width="11.44140625" style="1"/>
    <col min="8212" max="8212" width="19.109375" style="1" bestFit="1" customWidth="1"/>
    <col min="8213" max="8449" width="11.44140625" style="1"/>
    <col min="8450" max="8450" width="11.6640625" style="1" customWidth="1"/>
    <col min="8451" max="8451" width="35.109375" style="1" customWidth="1"/>
    <col min="8452" max="8452" width="54.33203125" style="1" customWidth="1"/>
    <col min="8453" max="8453" width="91.6640625" style="1" customWidth="1"/>
    <col min="8454" max="8454" width="86.6640625" style="1" bestFit="1" customWidth="1"/>
    <col min="8455" max="8455" width="36.33203125" style="1" customWidth="1"/>
    <col min="8456" max="8456" width="49.88671875" style="1" customWidth="1"/>
    <col min="8457" max="8457" width="39.6640625" style="1" customWidth="1"/>
    <col min="8458" max="8458" width="37.88671875" style="1" customWidth="1"/>
    <col min="8459" max="8459" width="44.109375" style="1" customWidth="1"/>
    <col min="8460" max="8460" width="46.88671875" style="1" customWidth="1"/>
    <col min="8461" max="8461" width="40.6640625" style="1" customWidth="1"/>
    <col min="8462" max="8462" width="38.44140625" style="1" customWidth="1"/>
    <col min="8463" max="8463" width="26.5546875" style="1" customWidth="1"/>
    <col min="8464" max="8464" width="40.88671875" style="1" bestFit="1" customWidth="1"/>
    <col min="8465" max="8465" width="41.109375" style="1" customWidth="1"/>
    <col min="8466" max="8466" width="30.109375" style="1" customWidth="1"/>
    <col min="8467" max="8467" width="11.44140625" style="1"/>
    <col min="8468" max="8468" width="19.109375" style="1" bestFit="1" customWidth="1"/>
    <col min="8469" max="8705" width="11.44140625" style="1"/>
    <col min="8706" max="8706" width="11.6640625" style="1" customWidth="1"/>
    <col min="8707" max="8707" width="35.109375" style="1" customWidth="1"/>
    <col min="8708" max="8708" width="54.33203125" style="1" customWidth="1"/>
    <col min="8709" max="8709" width="91.6640625" style="1" customWidth="1"/>
    <col min="8710" max="8710" width="86.6640625" style="1" bestFit="1" customWidth="1"/>
    <col min="8711" max="8711" width="36.33203125" style="1" customWidth="1"/>
    <col min="8712" max="8712" width="49.88671875" style="1" customWidth="1"/>
    <col min="8713" max="8713" width="39.6640625" style="1" customWidth="1"/>
    <col min="8714" max="8714" width="37.88671875" style="1" customWidth="1"/>
    <col min="8715" max="8715" width="44.109375" style="1" customWidth="1"/>
    <col min="8716" max="8716" width="46.88671875" style="1" customWidth="1"/>
    <col min="8717" max="8717" width="40.6640625" style="1" customWidth="1"/>
    <col min="8718" max="8718" width="38.44140625" style="1" customWidth="1"/>
    <col min="8719" max="8719" width="26.5546875" style="1" customWidth="1"/>
    <col min="8720" max="8720" width="40.88671875" style="1" bestFit="1" customWidth="1"/>
    <col min="8721" max="8721" width="41.109375" style="1" customWidth="1"/>
    <col min="8722" max="8722" width="30.109375" style="1" customWidth="1"/>
    <col min="8723" max="8723" width="11.44140625" style="1"/>
    <col min="8724" max="8724" width="19.109375" style="1" bestFit="1" customWidth="1"/>
    <col min="8725" max="8961" width="11.44140625" style="1"/>
    <col min="8962" max="8962" width="11.6640625" style="1" customWidth="1"/>
    <col min="8963" max="8963" width="35.109375" style="1" customWidth="1"/>
    <col min="8964" max="8964" width="54.33203125" style="1" customWidth="1"/>
    <col min="8965" max="8965" width="91.6640625" style="1" customWidth="1"/>
    <col min="8966" max="8966" width="86.6640625" style="1" bestFit="1" customWidth="1"/>
    <col min="8967" max="8967" width="36.33203125" style="1" customWidth="1"/>
    <col min="8968" max="8968" width="49.88671875" style="1" customWidth="1"/>
    <col min="8969" max="8969" width="39.6640625" style="1" customWidth="1"/>
    <col min="8970" max="8970" width="37.88671875" style="1" customWidth="1"/>
    <col min="8971" max="8971" width="44.109375" style="1" customWidth="1"/>
    <col min="8972" max="8972" width="46.88671875" style="1" customWidth="1"/>
    <col min="8973" max="8973" width="40.6640625" style="1" customWidth="1"/>
    <col min="8974" max="8974" width="38.44140625" style="1" customWidth="1"/>
    <col min="8975" max="8975" width="26.5546875" style="1" customWidth="1"/>
    <col min="8976" max="8976" width="40.88671875" style="1" bestFit="1" customWidth="1"/>
    <col min="8977" max="8977" width="41.109375" style="1" customWidth="1"/>
    <col min="8978" max="8978" width="30.109375" style="1" customWidth="1"/>
    <col min="8979" max="8979" width="11.44140625" style="1"/>
    <col min="8980" max="8980" width="19.109375" style="1" bestFit="1" customWidth="1"/>
    <col min="8981" max="9217" width="11.44140625" style="1"/>
    <col min="9218" max="9218" width="11.6640625" style="1" customWidth="1"/>
    <col min="9219" max="9219" width="35.109375" style="1" customWidth="1"/>
    <col min="9220" max="9220" width="54.33203125" style="1" customWidth="1"/>
    <col min="9221" max="9221" width="91.6640625" style="1" customWidth="1"/>
    <col min="9222" max="9222" width="86.6640625" style="1" bestFit="1" customWidth="1"/>
    <col min="9223" max="9223" width="36.33203125" style="1" customWidth="1"/>
    <col min="9224" max="9224" width="49.88671875" style="1" customWidth="1"/>
    <col min="9225" max="9225" width="39.6640625" style="1" customWidth="1"/>
    <col min="9226" max="9226" width="37.88671875" style="1" customWidth="1"/>
    <col min="9227" max="9227" width="44.109375" style="1" customWidth="1"/>
    <col min="9228" max="9228" width="46.88671875" style="1" customWidth="1"/>
    <col min="9229" max="9229" width="40.6640625" style="1" customWidth="1"/>
    <col min="9230" max="9230" width="38.44140625" style="1" customWidth="1"/>
    <col min="9231" max="9231" width="26.5546875" style="1" customWidth="1"/>
    <col min="9232" max="9232" width="40.88671875" style="1" bestFit="1" customWidth="1"/>
    <col min="9233" max="9233" width="41.109375" style="1" customWidth="1"/>
    <col min="9234" max="9234" width="30.109375" style="1" customWidth="1"/>
    <col min="9235" max="9235" width="11.44140625" style="1"/>
    <col min="9236" max="9236" width="19.109375" style="1" bestFit="1" customWidth="1"/>
    <col min="9237" max="9473" width="11.44140625" style="1"/>
    <col min="9474" max="9474" width="11.6640625" style="1" customWidth="1"/>
    <col min="9475" max="9475" width="35.109375" style="1" customWidth="1"/>
    <col min="9476" max="9476" width="54.33203125" style="1" customWidth="1"/>
    <col min="9477" max="9477" width="91.6640625" style="1" customWidth="1"/>
    <col min="9478" max="9478" width="86.6640625" style="1" bestFit="1" customWidth="1"/>
    <col min="9479" max="9479" width="36.33203125" style="1" customWidth="1"/>
    <col min="9480" max="9480" width="49.88671875" style="1" customWidth="1"/>
    <col min="9481" max="9481" width="39.6640625" style="1" customWidth="1"/>
    <col min="9482" max="9482" width="37.88671875" style="1" customWidth="1"/>
    <col min="9483" max="9483" width="44.109375" style="1" customWidth="1"/>
    <col min="9484" max="9484" width="46.88671875" style="1" customWidth="1"/>
    <col min="9485" max="9485" width="40.6640625" style="1" customWidth="1"/>
    <col min="9486" max="9486" width="38.44140625" style="1" customWidth="1"/>
    <col min="9487" max="9487" width="26.5546875" style="1" customWidth="1"/>
    <col min="9488" max="9488" width="40.88671875" style="1" bestFit="1" customWidth="1"/>
    <col min="9489" max="9489" width="41.109375" style="1" customWidth="1"/>
    <col min="9490" max="9490" width="30.109375" style="1" customWidth="1"/>
    <col min="9491" max="9491" width="11.44140625" style="1"/>
    <col min="9492" max="9492" width="19.109375" style="1" bestFit="1" customWidth="1"/>
    <col min="9493" max="9729" width="11.44140625" style="1"/>
    <col min="9730" max="9730" width="11.6640625" style="1" customWidth="1"/>
    <col min="9731" max="9731" width="35.109375" style="1" customWidth="1"/>
    <col min="9732" max="9732" width="54.33203125" style="1" customWidth="1"/>
    <col min="9733" max="9733" width="91.6640625" style="1" customWidth="1"/>
    <col min="9734" max="9734" width="86.6640625" style="1" bestFit="1" customWidth="1"/>
    <col min="9735" max="9735" width="36.33203125" style="1" customWidth="1"/>
    <col min="9736" max="9736" width="49.88671875" style="1" customWidth="1"/>
    <col min="9737" max="9737" width="39.6640625" style="1" customWidth="1"/>
    <col min="9738" max="9738" width="37.88671875" style="1" customWidth="1"/>
    <col min="9739" max="9739" width="44.109375" style="1" customWidth="1"/>
    <col min="9740" max="9740" width="46.88671875" style="1" customWidth="1"/>
    <col min="9741" max="9741" width="40.6640625" style="1" customWidth="1"/>
    <col min="9742" max="9742" width="38.44140625" style="1" customWidth="1"/>
    <col min="9743" max="9743" width="26.5546875" style="1" customWidth="1"/>
    <col min="9744" max="9744" width="40.88671875" style="1" bestFit="1" customWidth="1"/>
    <col min="9745" max="9745" width="41.109375" style="1" customWidth="1"/>
    <col min="9746" max="9746" width="30.109375" style="1" customWidth="1"/>
    <col min="9747" max="9747" width="11.44140625" style="1"/>
    <col min="9748" max="9748" width="19.109375" style="1" bestFit="1" customWidth="1"/>
    <col min="9749" max="9985" width="11.44140625" style="1"/>
    <col min="9986" max="9986" width="11.6640625" style="1" customWidth="1"/>
    <col min="9987" max="9987" width="35.109375" style="1" customWidth="1"/>
    <col min="9988" max="9988" width="54.33203125" style="1" customWidth="1"/>
    <col min="9989" max="9989" width="91.6640625" style="1" customWidth="1"/>
    <col min="9990" max="9990" width="86.6640625" style="1" bestFit="1" customWidth="1"/>
    <col min="9991" max="9991" width="36.33203125" style="1" customWidth="1"/>
    <col min="9992" max="9992" width="49.88671875" style="1" customWidth="1"/>
    <col min="9993" max="9993" width="39.6640625" style="1" customWidth="1"/>
    <col min="9994" max="9994" width="37.88671875" style="1" customWidth="1"/>
    <col min="9995" max="9995" width="44.109375" style="1" customWidth="1"/>
    <col min="9996" max="9996" width="46.88671875" style="1" customWidth="1"/>
    <col min="9997" max="9997" width="40.6640625" style="1" customWidth="1"/>
    <col min="9998" max="9998" width="38.44140625" style="1" customWidth="1"/>
    <col min="9999" max="9999" width="26.5546875" style="1" customWidth="1"/>
    <col min="10000" max="10000" width="40.88671875" style="1" bestFit="1" customWidth="1"/>
    <col min="10001" max="10001" width="41.109375" style="1" customWidth="1"/>
    <col min="10002" max="10002" width="30.109375" style="1" customWidth="1"/>
    <col min="10003" max="10003" width="11.44140625" style="1"/>
    <col min="10004" max="10004" width="19.109375" style="1" bestFit="1" customWidth="1"/>
    <col min="10005" max="10241" width="11.44140625" style="1"/>
    <col min="10242" max="10242" width="11.6640625" style="1" customWidth="1"/>
    <col min="10243" max="10243" width="35.109375" style="1" customWidth="1"/>
    <col min="10244" max="10244" width="54.33203125" style="1" customWidth="1"/>
    <col min="10245" max="10245" width="91.6640625" style="1" customWidth="1"/>
    <col min="10246" max="10246" width="86.6640625" style="1" bestFit="1" customWidth="1"/>
    <col min="10247" max="10247" width="36.33203125" style="1" customWidth="1"/>
    <col min="10248" max="10248" width="49.88671875" style="1" customWidth="1"/>
    <col min="10249" max="10249" width="39.6640625" style="1" customWidth="1"/>
    <col min="10250" max="10250" width="37.88671875" style="1" customWidth="1"/>
    <col min="10251" max="10251" width="44.109375" style="1" customWidth="1"/>
    <col min="10252" max="10252" width="46.88671875" style="1" customWidth="1"/>
    <col min="10253" max="10253" width="40.6640625" style="1" customWidth="1"/>
    <col min="10254" max="10254" width="38.44140625" style="1" customWidth="1"/>
    <col min="10255" max="10255" width="26.5546875" style="1" customWidth="1"/>
    <col min="10256" max="10256" width="40.88671875" style="1" bestFit="1" customWidth="1"/>
    <col min="10257" max="10257" width="41.109375" style="1" customWidth="1"/>
    <col min="10258" max="10258" width="30.109375" style="1" customWidth="1"/>
    <col min="10259" max="10259" width="11.44140625" style="1"/>
    <col min="10260" max="10260" width="19.109375" style="1" bestFit="1" customWidth="1"/>
    <col min="10261" max="10497" width="11.44140625" style="1"/>
    <col min="10498" max="10498" width="11.6640625" style="1" customWidth="1"/>
    <col min="10499" max="10499" width="35.109375" style="1" customWidth="1"/>
    <col min="10500" max="10500" width="54.33203125" style="1" customWidth="1"/>
    <col min="10501" max="10501" width="91.6640625" style="1" customWidth="1"/>
    <col min="10502" max="10502" width="86.6640625" style="1" bestFit="1" customWidth="1"/>
    <col min="10503" max="10503" width="36.33203125" style="1" customWidth="1"/>
    <col min="10504" max="10504" width="49.88671875" style="1" customWidth="1"/>
    <col min="10505" max="10505" width="39.6640625" style="1" customWidth="1"/>
    <col min="10506" max="10506" width="37.88671875" style="1" customWidth="1"/>
    <col min="10507" max="10507" width="44.109375" style="1" customWidth="1"/>
    <col min="10508" max="10508" width="46.88671875" style="1" customWidth="1"/>
    <col min="10509" max="10509" width="40.6640625" style="1" customWidth="1"/>
    <col min="10510" max="10510" width="38.44140625" style="1" customWidth="1"/>
    <col min="10511" max="10511" width="26.5546875" style="1" customWidth="1"/>
    <col min="10512" max="10512" width="40.88671875" style="1" bestFit="1" customWidth="1"/>
    <col min="10513" max="10513" width="41.109375" style="1" customWidth="1"/>
    <col min="10514" max="10514" width="30.109375" style="1" customWidth="1"/>
    <col min="10515" max="10515" width="11.44140625" style="1"/>
    <col min="10516" max="10516" width="19.109375" style="1" bestFit="1" customWidth="1"/>
    <col min="10517" max="10753" width="11.44140625" style="1"/>
    <col min="10754" max="10754" width="11.6640625" style="1" customWidth="1"/>
    <col min="10755" max="10755" width="35.109375" style="1" customWidth="1"/>
    <col min="10756" max="10756" width="54.33203125" style="1" customWidth="1"/>
    <col min="10757" max="10757" width="91.6640625" style="1" customWidth="1"/>
    <col min="10758" max="10758" width="86.6640625" style="1" bestFit="1" customWidth="1"/>
    <col min="10759" max="10759" width="36.33203125" style="1" customWidth="1"/>
    <col min="10760" max="10760" width="49.88671875" style="1" customWidth="1"/>
    <col min="10761" max="10761" width="39.6640625" style="1" customWidth="1"/>
    <col min="10762" max="10762" width="37.88671875" style="1" customWidth="1"/>
    <col min="10763" max="10763" width="44.109375" style="1" customWidth="1"/>
    <col min="10764" max="10764" width="46.88671875" style="1" customWidth="1"/>
    <col min="10765" max="10765" width="40.6640625" style="1" customWidth="1"/>
    <col min="10766" max="10766" width="38.44140625" style="1" customWidth="1"/>
    <col min="10767" max="10767" width="26.5546875" style="1" customWidth="1"/>
    <col min="10768" max="10768" width="40.88671875" style="1" bestFit="1" customWidth="1"/>
    <col min="10769" max="10769" width="41.109375" style="1" customWidth="1"/>
    <col min="10770" max="10770" width="30.109375" style="1" customWidth="1"/>
    <col min="10771" max="10771" width="11.44140625" style="1"/>
    <col min="10772" max="10772" width="19.109375" style="1" bestFit="1" customWidth="1"/>
    <col min="10773" max="11009" width="11.44140625" style="1"/>
    <col min="11010" max="11010" width="11.6640625" style="1" customWidth="1"/>
    <col min="11011" max="11011" width="35.109375" style="1" customWidth="1"/>
    <col min="11012" max="11012" width="54.33203125" style="1" customWidth="1"/>
    <col min="11013" max="11013" width="91.6640625" style="1" customWidth="1"/>
    <col min="11014" max="11014" width="86.6640625" style="1" bestFit="1" customWidth="1"/>
    <col min="11015" max="11015" width="36.33203125" style="1" customWidth="1"/>
    <col min="11016" max="11016" width="49.88671875" style="1" customWidth="1"/>
    <col min="11017" max="11017" width="39.6640625" style="1" customWidth="1"/>
    <col min="11018" max="11018" width="37.88671875" style="1" customWidth="1"/>
    <col min="11019" max="11019" width="44.109375" style="1" customWidth="1"/>
    <col min="11020" max="11020" width="46.88671875" style="1" customWidth="1"/>
    <col min="11021" max="11021" width="40.6640625" style="1" customWidth="1"/>
    <col min="11022" max="11022" width="38.44140625" style="1" customWidth="1"/>
    <col min="11023" max="11023" width="26.5546875" style="1" customWidth="1"/>
    <col min="11024" max="11024" width="40.88671875" style="1" bestFit="1" customWidth="1"/>
    <col min="11025" max="11025" width="41.109375" style="1" customWidth="1"/>
    <col min="11026" max="11026" width="30.109375" style="1" customWidth="1"/>
    <col min="11027" max="11027" width="11.44140625" style="1"/>
    <col min="11028" max="11028" width="19.109375" style="1" bestFit="1" customWidth="1"/>
    <col min="11029" max="11265" width="11.44140625" style="1"/>
    <col min="11266" max="11266" width="11.6640625" style="1" customWidth="1"/>
    <col min="11267" max="11267" width="35.109375" style="1" customWidth="1"/>
    <col min="11268" max="11268" width="54.33203125" style="1" customWidth="1"/>
    <col min="11269" max="11269" width="91.6640625" style="1" customWidth="1"/>
    <col min="11270" max="11270" width="86.6640625" style="1" bestFit="1" customWidth="1"/>
    <col min="11271" max="11271" width="36.33203125" style="1" customWidth="1"/>
    <col min="11272" max="11272" width="49.88671875" style="1" customWidth="1"/>
    <col min="11273" max="11273" width="39.6640625" style="1" customWidth="1"/>
    <col min="11274" max="11274" width="37.88671875" style="1" customWidth="1"/>
    <col min="11275" max="11275" width="44.109375" style="1" customWidth="1"/>
    <col min="11276" max="11276" width="46.88671875" style="1" customWidth="1"/>
    <col min="11277" max="11277" width="40.6640625" style="1" customWidth="1"/>
    <col min="11278" max="11278" width="38.44140625" style="1" customWidth="1"/>
    <col min="11279" max="11279" width="26.5546875" style="1" customWidth="1"/>
    <col min="11280" max="11280" width="40.88671875" style="1" bestFit="1" customWidth="1"/>
    <col min="11281" max="11281" width="41.109375" style="1" customWidth="1"/>
    <col min="11282" max="11282" width="30.109375" style="1" customWidth="1"/>
    <col min="11283" max="11283" width="11.44140625" style="1"/>
    <col min="11284" max="11284" width="19.109375" style="1" bestFit="1" customWidth="1"/>
    <col min="11285" max="11521" width="11.44140625" style="1"/>
    <col min="11522" max="11522" width="11.6640625" style="1" customWidth="1"/>
    <col min="11523" max="11523" width="35.109375" style="1" customWidth="1"/>
    <col min="11524" max="11524" width="54.33203125" style="1" customWidth="1"/>
    <col min="11525" max="11525" width="91.6640625" style="1" customWidth="1"/>
    <col min="11526" max="11526" width="86.6640625" style="1" bestFit="1" customWidth="1"/>
    <col min="11527" max="11527" width="36.33203125" style="1" customWidth="1"/>
    <col min="11528" max="11528" width="49.88671875" style="1" customWidth="1"/>
    <col min="11529" max="11529" width="39.6640625" style="1" customWidth="1"/>
    <col min="11530" max="11530" width="37.88671875" style="1" customWidth="1"/>
    <col min="11531" max="11531" width="44.109375" style="1" customWidth="1"/>
    <col min="11532" max="11532" width="46.88671875" style="1" customWidth="1"/>
    <col min="11533" max="11533" width="40.6640625" style="1" customWidth="1"/>
    <col min="11534" max="11534" width="38.44140625" style="1" customWidth="1"/>
    <col min="11535" max="11535" width="26.5546875" style="1" customWidth="1"/>
    <col min="11536" max="11536" width="40.88671875" style="1" bestFit="1" customWidth="1"/>
    <col min="11537" max="11537" width="41.109375" style="1" customWidth="1"/>
    <col min="11538" max="11538" width="30.109375" style="1" customWidth="1"/>
    <col min="11539" max="11539" width="11.44140625" style="1"/>
    <col min="11540" max="11540" width="19.109375" style="1" bestFit="1" customWidth="1"/>
    <col min="11541" max="11777" width="11.44140625" style="1"/>
    <col min="11778" max="11778" width="11.6640625" style="1" customWidth="1"/>
    <col min="11779" max="11779" width="35.109375" style="1" customWidth="1"/>
    <col min="11780" max="11780" width="54.33203125" style="1" customWidth="1"/>
    <col min="11781" max="11781" width="91.6640625" style="1" customWidth="1"/>
    <col min="11782" max="11782" width="86.6640625" style="1" bestFit="1" customWidth="1"/>
    <col min="11783" max="11783" width="36.33203125" style="1" customWidth="1"/>
    <col min="11784" max="11784" width="49.88671875" style="1" customWidth="1"/>
    <col min="11785" max="11785" width="39.6640625" style="1" customWidth="1"/>
    <col min="11786" max="11786" width="37.88671875" style="1" customWidth="1"/>
    <col min="11787" max="11787" width="44.109375" style="1" customWidth="1"/>
    <col min="11788" max="11788" width="46.88671875" style="1" customWidth="1"/>
    <col min="11789" max="11789" width="40.6640625" style="1" customWidth="1"/>
    <col min="11790" max="11790" width="38.44140625" style="1" customWidth="1"/>
    <col min="11791" max="11791" width="26.5546875" style="1" customWidth="1"/>
    <col min="11792" max="11792" width="40.88671875" style="1" bestFit="1" customWidth="1"/>
    <col min="11793" max="11793" width="41.109375" style="1" customWidth="1"/>
    <col min="11794" max="11794" width="30.109375" style="1" customWidth="1"/>
    <col min="11795" max="11795" width="11.44140625" style="1"/>
    <col min="11796" max="11796" width="19.109375" style="1" bestFit="1" customWidth="1"/>
    <col min="11797" max="12033" width="11.44140625" style="1"/>
    <col min="12034" max="12034" width="11.6640625" style="1" customWidth="1"/>
    <col min="12035" max="12035" width="35.109375" style="1" customWidth="1"/>
    <col min="12036" max="12036" width="54.33203125" style="1" customWidth="1"/>
    <col min="12037" max="12037" width="91.6640625" style="1" customWidth="1"/>
    <col min="12038" max="12038" width="86.6640625" style="1" bestFit="1" customWidth="1"/>
    <col min="12039" max="12039" width="36.33203125" style="1" customWidth="1"/>
    <col min="12040" max="12040" width="49.88671875" style="1" customWidth="1"/>
    <col min="12041" max="12041" width="39.6640625" style="1" customWidth="1"/>
    <col min="12042" max="12042" width="37.88671875" style="1" customWidth="1"/>
    <col min="12043" max="12043" width="44.109375" style="1" customWidth="1"/>
    <col min="12044" max="12044" width="46.88671875" style="1" customWidth="1"/>
    <col min="12045" max="12045" width="40.6640625" style="1" customWidth="1"/>
    <col min="12046" max="12046" width="38.44140625" style="1" customWidth="1"/>
    <col min="12047" max="12047" width="26.5546875" style="1" customWidth="1"/>
    <col min="12048" max="12048" width="40.88671875" style="1" bestFit="1" customWidth="1"/>
    <col min="12049" max="12049" width="41.109375" style="1" customWidth="1"/>
    <col min="12050" max="12050" width="30.109375" style="1" customWidth="1"/>
    <col min="12051" max="12051" width="11.44140625" style="1"/>
    <col min="12052" max="12052" width="19.109375" style="1" bestFit="1" customWidth="1"/>
    <col min="12053" max="12289" width="11.44140625" style="1"/>
    <col min="12290" max="12290" width="11.6640625" style="1" customWidth="1"/>
    <col min="12291" max="12291" width="35.109375" style="1" customWidth="1"/>
    <col min="12292" max="12292" width="54.33203125" style="1" customWidth="1"/>
    <col min="12293" max="12293" width="91.6640625" style="1" customWidth="1"/>
    <col min="12294" max="12294" width="86.6640625" style="1" bestFit="1" customWidth="1"/>
    <col min="12295" max="12295" width="36.33203125" style="1" customWidth="1"/>
    <col min="12296" max="12296" width="49.88671875" style="1" customWidth="1"/>
    <col min="12297" max="12297" width="39.6640625" style="1" customWidth="1"/>
    <col min="12298" max="12298" width="37.88671875" style="1" customWidth="1"/>
    <col min="12299" max="12299" width="44.109375" style="1" customWidth="1"/>
    <col min="12300" max="12300" width="46.88671875" style="1" customWidth="1"/>
    <col min="12301" max="12301" width="40.6640625" style="1" customWidth="1"/>
    <col min="12302" max="12302" width="38.44140625" style="1" customWidth="1"/>
    <col min="12303" max="12303" width="26.5546875" style="1" customWidth="1"/>
    <col min="12304" max="12304" width="40.88671875" style="1" bestFit="1" customWidth="1"/>
    <col min="12305" max="12305" width="41.109375" style="1" customWidth="1"/>
    <col min="12306" max="12306" width="30.109375" style="1" customWidth="1"/>
    <col min="12307" max="12307" width="11.44140625" style="1"/>
    <col min="12308" max="12308" width="19.109375" style="1" bestFit="1" customWidth="1"/>
    <col min="12309" max="12545" width="11.44140625" style="1"/>
    <col min="12546" max="12546" width="11.6640625" style="1" customWidth="1"/>
    <col min="12547" max="12547" width="35.109375" style="1" customWidth="1"/>
    <col min="12548" max="12548" width="54.33203125" style="1" customWidth="1"/>
    <col min="12549" max="12549" width="91.6640625" style="1" customWidth="1"/>
    <col min="12550" max="12550" width="86.6640625" style="1" bestFit="1" customWidth="1"/>
    <col min="12551" max="12551" width="36.33203125" style="1" customWidth="1"/>
    <col min="12552" max="12552" width="49.88671875" style="1" customWidth="1"/>
    <col min="12553" max="12553" width="39.6640625" style="1" customWidth="1"/>
    <col min="12554" max="12554" width="37.88671875" style="1" customWidth="1"/>
    <col min="12555" max="12555" width="44.109375" style="1" customWidth="1"/>
    <col min="12556" max="12556" width="46.88671875" style="1" customWidth="1"/>
    <col min="12557" max="12557" width="40.6640625" style="1" customWidth="1"/>
    <col min="12558" max="12558" width="38.44140625" style="1" customWidth="1"/>
    <col min="12559" max="12559" width="26.5546875" style="1" customWidth="1"/>
    <col min="12560" max="12560" width="40.88671875" style="1" bestFit="1" customWidth="1"/>
    <col min="12561" max="12561" width="41.109375" style="1" customWidth="1"/>
    <col min="12562" max="12562" width="30.109375" style="1" customWidth="1"/>
    <col min="12563" max="12563" width="11.44140625" style="1"/>
    <col min="12564" max="12564" width="19.109375" style="1" bestFit="1" customWidth="1"/>
    <col min="12565" max="12801" width="11.44140625" style="1"/>
    <col min="12802" max="12802" width="11.6640625" style="1" customWidth="1"/>
    <col min="12803" max="12803" width="35.109375" style="1" customWidth="1"/>
    <col min="12804" max="12804" width="54.33203125" style="1" customWidth="1"/>
    <col min="12805" max="12805" width="91.6640625" style="1" customWidth="1"/>
    <col min="12806" max="12806" width="86.6640625" style="1" bestFit="1" customWidth="1"/>
    <col min="12807" max="12807" width="36.33203125" style="1" customWidth="1"/>
    <col min="12808" max="12808" width="49.88671875" style="1" customWidth="1"/>
    <col min="12809" max="12809" width="39.6640625" style="1" customWidth="1"/>
    <col min="12810" max="12810" width="37.88671875" style="1" customWidth="1"/>
    <col min="12811" max="12811" width="44.109375" style="1" customWidth="1"/>
    <col min="12812" max="12812" width="46.88671875" style="1" customWidth="1"/>
    <col min="12813" max="12813" width="40.6640625" style="1" customWidth="1"/>
    <col min="12814" max="12814" width="38.44140625" style="1" customWidth="1"/>
    <col min="12815" max="12815" width="26.5546875" style="1" customWidth="1"/>
    <col min="12816" max="12816" width="40.88671875" style="1" bestFit="1" customWidth="1"/>
    <col min="12817" max="12817" width="41.109375" style="1" customWidth="1"/>
    <col min="12818" max="12818" width="30.109375" style="1" customWidth="1"/>
    <col min="12819" max="12819" width="11.44140625" style="1"/>
    <col min="12820" max="12820" width="19.109375" style="1" bestFit="1" customWidth="1"/>
    <col min="12821" max="13057" width="11.44140625" style="1"/>
    <col min="13058" max="13058" width="11.6640625" style="1" customWidth="1"/>
    <col min="13059" max="13059" width="35.109375" style="1" customWidth="1"/>
    <col min="13060" max="13060" width="54.33203125" style="1" customWidth="1"/>
    <col min="13061" max="13061" width="91.6640625" style="1" customWidth="1"/>
    <col min="13062" max="13062" width="86.6640625" style="1" bestFit="1" customWidth="1"/>
    <col min="13063" max="13063" width="36.33203125" style="1" customWidth="1"/>
    <col min="13064" max="13064" width="49.88671875" style="1" customWidth="1"/>
    <col min="13065" max="13065" width="39.6640625" style="1" customWidth="1"/>
    <col min="13066" max="13066" width="37.88671875" style="1" customWidth="1"/>
    <col min="13067" max="13067" width="44.109375" style="1" customWidth="1"/>
    <col min="13068" max="13068" width="46.88671875" style="1" customWidth="1"/>
    <col min="13069" max="13069" width="40.6640625" style="1" customWidth="1"/>
    <col min="13070" max="13070" width="38.44140625" style="1" customWidth="1"/>
    <col min="13071" max="13071" width="26.5546875" style="1" customWidth="1"/>
    <col min="13072" max="13072" width="40.88671875" style="1" bestFit="1" customWidth="1"/>
    <col min="13073" max="13073" width="41.109375" style="1" customWidth="1"/>
    <col min="13074" max="13074" width="30.109375" style="1" customWidth="1"/>
    <col min="13075" max="13075" width="11.44140625" style="1"/>
    <col min="13076" max="13076" width="19.109375" style="1" bestFit="1" customWidth="1"/>
    <col min="13077" max="13313" width="11.44140625" style="1"/>
    <col min="13314" max="13314" width="11.6640625" style="1" customWidth="1"/>
    <col min="13315" max="13315" width="35.109375" style="1" customWidth="1"/>
    <col min="13316" max="13316" width="54.33203125" style="1" customWidth="1"/>
    <col min="13317" max="13317" width="91.6640625" style="1" customWidth="1"/>
    <col min="13318" max="13318" width="86.6640625" style="1" bestFit="1" customWidth="1"/>
    <col min="13319" max="13319" width="36.33203125" style="1" customWidth="1"/>
    <col min="13320" max="13320" width="49.88671875" style="1" customWidth="1"/>
    <col min="13321" max="13321" width="39.6640625" style="1" customWidth="1"/>
    <col min="13322" max="13322" width="37.88671875" style="1" customWidth="1"/>
    <col min="13323" max="13323" width="44.109375" style="1" customWidth="1"/>
    <col min="13324" max="13324" width="46.88671875" style="1" customWidth="1"/>
    <col min="13325" max="13325" width="40.6640625" style="1" customWidth="1"/>
    <col min="13326" max="13326" width="38.44140625" style="1" customWidth="1"/>
    <col min="13327" max="13327" width="26.5546875" style="1" customWidth="1"/>
    <col min="13328" max="13328" width="40.88671875" style="1" bestFit="1" customWidth="1"/>
    <col min="13329" max="13329" width="41.109375" style="1" customWidth="1"/>
    <col min="13330" max="13330" width="30.109375" style="1" customWidth="1"/>
    <col min="13331" max="13331" width="11.44140625" style="1"/>
    <col min="13332" max="13332" width="19.109375" style="1" bestFit="1" customWidth="1"/>
    <col min="13333" max="13569" width="11.44140625" style="1"/>
    <col min="13570" max="13570" width="11.6640625" style="1" customWidth="1"/>
    <col min="13571" max="13571" width="35.109375" style="1" customWidth="1"/>
    <col min="13572" max="13572" width="54.33203125" style="1" customWidth="1"/>
    <col min="13573" max="13573" width="91.6640625" style="1" customWidth="1"/>
    <col min="13574" max="13574" width="86.6640625" style="1" bestFit="1" customWidth="1"/>
    <col min="13575" max="13575" width="36.33203125" style="1" customWidth="1"/>
    <col min="13576" max="13576" width="49.88671875" style="1" customWidth="1"/>
    <col min="13577" max="13577" width="39.6640625" style="1" customWidth="1"/>
    <col min="13578" max="13578" width="37.88671875" style="1" customWidth="1"/>
    <col min="13579" max="13579" width="44.109375" style="1" customWidth="1"/>
    <col min="13580" max="13580" width="46.88671875" style="1" customWidth="1"/>
    <col min="13581" max="13581" width="40.6640625" style="1" customWidth="1"/>
    <col min="13582" max="13582" width="38.44140625" style="1" customWidth="1"/>
    <col min="13583" max="13583" width="26.5546875" style="1" customWidth="1"/>
    <col min="13584" max="13584" width="40.88671875" style="1" bestFit="1" customWidth="1"/>
    <col min="13585" max="13585" width="41.109375" style="1" customWidth="1"/>
    <col min="13586" max="13586" width="30.109375" style="1" customWidth="1"/>
    <col min="13587" max="13587" width="11.44140625" style="1"/>
    <col min="13588" max="13588" width="19.109375" style="1" bestFit="1" customWidth="1"/>
    <col min="13589" max="13825" width="11.44140625" style="1"/>
    <col min="13826" max="13826" width="11.6640625" style="1" customWidth="1"/>
    <col min="13827" max="13827" width="35.109375" style="1" customWidth="1"/>
    <col min="13828" max="13828" width="54.33203125" style="1" customWidth="1"/>
    <col min="13829" max="13829" width="91.6640625" style="1" customWidth="1"/>
    <col min="13830" max="13830" width="86.6640625" style="1" bestFit="1" customWidth="1"/>
    <col min="13831" max="13831" width="36.33203125" style="1" customWidth="1"/>
    <col min="13832" max="13832" width="49.88671875" style="1" customWidth="1"/>
    <col min="13833" max="13833" width="39.6640625" style="1" customWidth="1"/>
    <col min="13834" max="13834" width="37.88671875" style="1" customWidth="1"/>
    <col min="13835" max="13835" width="44.109375" style="1" customWidth="1"/>
    <col min="13836" max="13836" width="46.88671875" style="1" customWidth="1"/>
    <col min="13837" max="13837" width="40.6640625" style="1" customWidth="1"/>
    <col min="13838" max="13838" width="38.44140625" style="1" customWidth="1"/>
    <col min="13839" max="13839" width="26.5546875" style="1" customWidth="1"/>
    <col min="13840" max="13840" width="40.88671875" style="1" bestFit="1" customWidth="1"/>
    <col min="13841" max="13841" width="41.109375" style="1" customWidth="1"/>
    <col min="13842" max="13842" width="30.109375" style="1" customWidth="1"/>
    <col min="13843" max="13843" width="11.44140625" style="1"/>
    <col min="13844" max="13844" width="19.109375" style="1" bestFit="1" customWidth="1"/>
    <col min="13845" max="14081" width="11.44140625" style="1"/>
    <col min="14082" max="14082" width="11.6640625" style="1" customWidth="1"/>
    <col min="14083" max="14083" width="35.109375" style="1" customWidth="1"/>
    <col min="14084" max="14084" width="54.33203125" style="1" customWidth="1"/>
    <col min="14085" max="14085" width="91.6640625" style="1" customWidth="1"/>
    <col min="14086" max="14086" width="86.6640625" style="1" bestFit="1" customWidth="1"/>
    <col min="14087" max="14087" width="36.33203125" style="1" customWidth="1"/>
    <col min="14088" max="14088" width="49.88671875" style="1" customWidth="1"/>
    <col min="14089" max="14089" width="39.6640625" style="1" customWidth="1"/>
    <col min="14090" max="14090" width="37.88671875" style="1" customWidth="1"/>
    <col min="14091" max="14091" width="44.109375" style="1" customWidth="1"/>
    <col min="14092" max="14092" width="46.88671875" style="1" customWidth="1"/>
    <col min="14093" max="14093" width="40.6640625" style="1" customWidth="1"/>
    <col min="14094" max="14094" width="38.44140625" style="1" customWidth="1"/>
    <col min="14095" max="14095" width="26.5546875" style="1" customWidth="1"/>
    <col min="14096" max="14096" width="40.88671875" style="1" bestFit="1" customWidth="1"/>
    <col min="14097" max="14097" width="41.109375" style="1" customWidth="1"/>
    <col min="14098" max="14098" width="30.109375" style="1" customWidth="1"/>
    <col min="14099" max="14099" width="11.44140625" style="1"/>
    <col min="14100" max="14100" width="19.109375" style="1" bestFit="1" customWidth="1"/>
    <col min="14101" max="14337" width="11.44140625" style="1"/>
    <col min="14338" max="14338" width="11.6640625" style="1" customWidth="1"/>
    <col min="14339" max="14339" width="35.109375" style="1" customWidth="1"/>
    <col min="14340" max="14340" width="54.33203125" style="1" customWidth="1"/>
    <col min="14341" max="14341" width="91.6640625" style="1" customWidth="1"/>
    <col min="14342" max="14342" width="86.6640625" style="1" bestFit="1" customWidth="1"/>
    <col min="14343" max="14343" width="36.33203125" style="1" customWidth="1"/>
    <col min="14344" max="14344" width="49.88671875" style="1" customWidth="1"/>
    <col min="14345" max="14345" width="39.6640625" style="1" customWidth="1"/>
    <col min="14346" max="14346" width="37.88671875" style="1" customWidth="1"/>
    <col min="14347" max="14347" width="44.109375" style="1" customWidth="1"/>
    <col min="14348" max="14348" width="46.88671875" style="1" customWidth="1"/>
    <col min="14349" max="14349" width="40.6640625" style="1" customWidth="1"/>
    <col min="14350" max="14350" width="38.44140625" style="1" customWidth="1"/>
    <col min="14351" max="14351" width="26.5546875" style="1" customWidth="1"/>
    <col min="14352" max="14352" width="40.88671875" style="1" bestFit="1" customWidth="1"/>
    <col min="14353" max="14353" width="41.109375" style="1" customWidth="1"/>
    <col min="14354" max="14354" width="30.109375" style="1" customWidth="1"/>
    <col min="14355" max="14355" width="11.44140625" style="1"/>
    <col min="14356" max="14356" width="19.109375" style="1" bestFit="1" customWidth="1"/>
    <col min="14357" max="14593" width="11.44140625" style="1"/>
    <col min="14594" max="14594" width="11.6640625" style="1" customWidth="1"/>
    <col min="14595" max="14595" width="35.109375" style="1" customWidth="1"/>
    <col min="14596" max="14596" width="54.33203125" style="1" customWidth="1"/>
    <col min="14597" max="14597" width="91.6640625" style="1" customWidth="1"/>
    <col min="14598" max="14598" width="86.6640625" style="1" bestFit="1" customWidth="1"/>
    <col min="14599" max="14599" width="36.33203125" style="1" customWidth="1"/>
    <col min="14600" max="14600" width="49.88671875" style="1" customWidth="1"/>
    <col min="14601" max="14601" width="39.6640625" style="1" customWidth="1"/>
    <col min="14602" max="14602" width="37.88671875" style="1" customWidth="1"/>
    <col min="14603" max="14603" width="44.109375" style="1" customWidth="1"/>
    <col min="14604" max="14604" width="46.88671875" style="1" customWidth="1"/>
    <col min="14605" max="14605" width="40.6640625" style="1" customWidth="1"/>
    <col min="14606" max="14606" width="38.44140625" style="1" customWidth="1"/>
    <col min="14607" max="14607" width="26.5546875" style="1" customWidth="1"/>
    <col min="14608" max="14608" width="40.88671875" style="1" bestFit="1" customWidth="1"/>
    <col min="14609" max="14609" width="41.109375" style="1" customWidth="1"/>
    <col min="14610" max="14610" width="30.109375" style="1" customWidth="1"/>
    <col min="14611" max="14611" width="11.44140625" style="1"/>
    <col min="14612" max="14612" width="19.109375" style="1" bestFit="1" customWidth="1"/>
    <col min="14613" max="14849" width="11.44140625" style="1"/>
    <col min="14850" max="14850" width="11.6640625" style="1" customWidth="1"/>
    <col min="14851" max="14851" width="35.109375" style="1" customWidth="1"/>
    <col min="14852" max="14852" width="54.33203125" style="1" customWidth="1"/>
    <col min="14853" max="14853" width="91.6640625" style="1" customWidth="1"/>
    <col min="14854" max="14854" width="86.6640625" style="1" bestFit="1" customWidth="1"/>
    <col min="14855" max="14855" width="36.33203125" style="1" customWidth="1"/>
    <col min="14856" max="14856" width="49.88671875" style="1" customWidth="1"/>
    <col min="14857" max="14857" width="39.6640625" style="1" customWidth="1"/>
    <col min="14858" max="14858" width="37.88671875" style="1" customWidth="1"/>
    <col min="14859" max="14859" width="44.109375" style="1" customWidth="1"/>
    <col min="14860" max="14860" width="46.88671875" style="1" customWidth="1"/>
    <col min="14861" max="14861" width="40.6640625" style="1" customWidth="1"/>
    <col min="14862" max="14862" width="38.44140625" style="1" customWidth="1"/>
    <col min="14863" max="14863" width="26.5546875" style="1" customWidth="1"/>
    <col min="14864" max="14864" width="40.88671875" style="1" bestFit="1" customWidth="1"/>
    <col min="14865" max="14865" width="41.109375" style="1" customWidth="1"/>
    <col min="14866" max="14866" width="30.109375" style="1" customWidth="1"/>
    <col min="14867" max="14867" width="11.44140625" style="1"/>
    <col min="14868" max="14868" width="19.109375" style="1" bestFit="1" customWidth="1"/>
    <col min="14869" max="15105" width="11.44140625" style="1"/>
    <col min="15106" max="15106" width="11.6640625" style="1" customWidth="1"/>
    <col min="15107" max="15107" width="35.109375" style="1" customWidth="1"/>
    <col min="15108" max="15108" width="54.33203125" style="1" customWidth="1"/>
    <col min="15109" max="15109" width="91.6640625" style="1" customWidth="1"/>
    <col min="15110" max="15110" width="86.6640625" style="1" bestFit="1" customWidth="1"/>
    <col min="15111" max="15111" width="36.33203125" style="1" customWidth="1"/>
    <col min="15112" max="15112" width="49.88671875" style="1" customWidth="1"/>
    <col min="15113" max="15113" width="39.6640625" style="1" customWidth="1"/>
    <col min="15114" max="15114" width="37.88671875" style="1" customWidth="1"/>
    <col min="15115" max="15115" width="44.109375" style="1" customWidth="1"/>
    <col min="15116" max="15116" width="46.88671875" style="1" customWidth="1"/>
    <col min="15117" max="15117" width="40.6640625" style="1" customWidth="1"/>
    <col min="15118" max="15118" width="38.44140625" style="1" customWidth="1"/>
    <col min="15119" max="15119" width="26.5546875" style="1" customWidth="1"/>
    <col min="15120" max="15120" width="40.88671875" style="1" bestFit="1" customWidth="1"/>
    <col min="15121" max="15121" width="41.109375" style="1" customWidth="1"/>
    <col min="15122" max="15122" width="30.109375" style="1" customWidth="1"/>
    <col min="15123" max="15123" width="11.44140625" style="1"/>
    <col min="15124" max="15124" width="19.109375" style="1" bestFit="1" customWidth="1"/>
    <col min="15125" max="15361" width="11.44140625" style="1"/>
    <col min="15362" max="15362" width="11.6640625" style="1" customWidth="1"/>
    <col min="15363" max="15363" width="35.109375" style="1" customWidth="1"/>
    <col min="15364" max="15364" width="54.33203125" style="1" customWidth="1"/>
    <col min="15365" max="15365" width="91.6640625" style="1" customWidth="1"/>
    <col min="15366" max="15366" width="86.6640625" style="1" bestFit="1" customWidth="1"/>
    <col min="15367" max="15367" width="36.33203125" style="1" customWidth="1"/>
    <col min="15368" max="15368" width="49.88671875" style="1" customWidth="1"/>
    <col min="15369" max="15369" width="39.6640625" style="1" customWidth="1"/>
    <col min="15370" max="15370" width="37.88671875" style="1" customWidth="1"/>
    <col min="15371" max="15371" width="44.109375" style="1" customWidth="1"/>
    <col min="15372" max="15372" width="46.88671875" style="1" customWidth="1"/>
    <col min="15373" max="15373" width="40.6640625" style="1" customWidth="1"/>
    <col min="15374" max="15374" width="38.44140625" style="1" customWidth="1"/>
    <col min="15375" max="15375" width="26.5546875" style="1" customWidth="1"/>
    <col min="15376" max="15376" width="40.88671875" style="1" bestFit="1" customWidth="1"/>
    <col min="15377" max="15377" width="41.109375" style="1" customWidth="1"/>
    <col min="15378" max="15378" width="30.109375" style="1" customWidth="1"/>
    <col min="15379" max="15379" width="11.44140625" style="1"/>
    <col min="15380" max="15380" width="19.109375" style="1" bestFit="1" customWidth="1"/>
    <col min="15381" max="15617" width="11.44140625" style="1"/>
    <col min="15618" max="15618" width="11.6640625" style="1" customWidth="1"/>
    <col min="15619" max="15619" width="35.109375" style="1" customWidth="1"/>
    <col min="15620" max="15620" width="54.33203125" style="1" customWidth="1"/>
    <col min="15621" max="15621" width="91.6640625" style="1" customWidth="1"/>
    <col min="15622" max="15622" width="86.6640625" style="1" bestFit="1" customWidth="1"/>
    <col min="15623" max="15623" width="36.33203125" style="1" customWidth="1"/>
    <col min="15624" max="15624" width="49.88671875" style="1" customWidth="1"/>
    <col min="15625" max="15625" width="39.6640625" style="1" customWidth="1"/>
    <col min="15626" max="15626" width="37.88671875" style="1" customWidth="1"/>
    <col min="15627" max="15627" width="44.109375" style="1" customWidth="1"/>
    <col min="15628" max="15628" width="46.88671875" style="1" customWidth="1"/>
    <col min="15629" max="15629" width="40.6640625" style="1" customWidth="1"/>
    <col min="15630" max="15630" width="38.44140625" style="1" customWidth="1"/>
    <col min="15631" max="15631" width="26.5546875" style="1" customWidth="1"/>
    <col min="15632" max="15632" width="40.88671875" style="1" bestFit="1" customWidth="1"/>
    <col min="15633" max="15633" width="41.109375" style="1" customWidth="1"/>
    <col min="15634" max="15634" width="30.109375" style="1" customWidth="1"/>
    <col min="15635" max="15635" width="11.44140625" style="1"/>
    <col min="15636" max="15636" width="19.109375" style="1" bestFit="1" customWidth="1"/>
    <col min="15637" max="15873" width="11.44140625" style="1"/>
    <col min="15874" max="15874" width="11.6640625" style="1" customWidth="1"/>
    <col min="15875" max="15875" width="35.109375" style="1" customWidth="1"/>
    <col min="15876" max="15876" width="54.33203125" style="1" customWidth="1"/>
    <col min="15877" max="15877" width="91.6640625" style="1" customWidth="1"/>
    <col min="15878" max="15878" width="86.6640625" style="1" bestFit="1" customWidth="1"/>
    <col min="15879" max="15879" width="36.33203125" style="1" customWidth="1"/>
    <col min="15880" max="15880" width="49.88671875" style="1" customWidth="1"/>
    <col min="15881" max="15881" width="39.6640625" style="1" customWidth="1"/>
    <col min="15882" max="15882" width="37.88671875" style="1" customWidth="1"/>
    <col min="15883" max="15883" width="44.109375" style="1" customWidth="1"/>
    <col min="15884" max="15884" width="46.88671875" style="1" customWidth="1"/>
    <col min="15885" max="15885" width="40.6640625" style="1" customWidth="1"/>
    <col min="15886" max="15886" width="38.44140625" style="1" customWidth="1"/>
    <col min="15887" max="15887" width="26.5546875" style="1" customWidth="1"/>
    <col min="15888" max="15888" width="40.88671875" style="1" bestFit="1" customWidth="1"/>
    <col min="15889" max="15889" width="41.109375" style="1" customWidth="1"/>
    <col min="15890" max="15890" width="30.109375" style="1" customWidth="1"/>
    <col min="15891" max="15891" width="11.44140625" style="1"/>
    <col min="15892" max="15892" width="19.109375" style="1" bestFit="1" customWidth="1"/>
    <col min="15893" max="16129" width="11.44140625" style="1"/>
    <col min="16130" max="16130" width="11.6640625" style="1" customWidth="1"/>
    <col min="16131" max="16131" width="35.109375" style="1" customWidth="1"/>
    <col min="16132" max="16132" width="54.33203125" style="1" customWidth="1"/>
    <col min="16133" max="16133" width="91.6640625" style="1" customWidth="1"/>
    <col min="16134" max="16134" width="86.6640625" style="1" bestFit="1" customWidth="1"/>
    <col min="16135" max="16135" width="36.33203125" style="1" customWidth="1"/>
    <col min="16136" max="16136" width="49.88671875" style="1" customWidth="1"/>
    <col min="16137" max="16137" width="39.6640625" style="1" customWidth="1"/>
    <col min="16138" max="16138" width="37.88671875" style="1" customWidth="1"/>
    <col min="16139" max="16139" width="44.109375" style="1" customWidth="1"/>
    <col min="16140" max="16140" width="46.88671875" style="1" customWidth="1"/>
    <col min="16141" max="16141" width="40.6640625" style="1" customWidth="1"/>
    <col min="16142" max="16142" width="38.44140625" style="1" customWidth="1"/>
    <col min="16143" max="16143" width="26.5546875" style="1" customWidth="1"/>
    <col min="16144" max="16144" width="40.88671875" style="1" bestFit="1" customWidth="1"/>
    <col min="16145" max="16145" width="41.109375" style="1" customWidth="1"/>
    <col min="16146" max="16146" width="30.109375" style="1" customWidth="1"/>
    <col min="16147" max="16147" width="11.44140625" style="1"/>
    <col min="16148" max="16148" width="19.109375" style="1" bestFit="1" customWidth="1"/>
    <col min="16149" max="16384" width="11.44140625" style="1"/>
  </cols>
  <sheetData>
    <row r="1" spans="1:20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" customHeight="1" x14ac:dyDescent="0.45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20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20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20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20" ht="43.2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20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20" ht="37.200000000000003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20" ht="37.5" customHeight="1" thickBot="1" x14ac:dyDescent="0.45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20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20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20" ht="37.5" customHeight="1" thickBot="1" x14ac:dyDescent="0.5">
      <c r="A14" s="33">
        <v>1</v>
      </c>
      <c r="B14" s="34" t="s">
        <v>23</v>
      </c>
      <c r="C14" s="35" t="s">
        <v>24</v>
      </c>
      <c r="D14" s="36" t="s">
        <v>25</v>
      </c>
      <c r="E14" s="36" t="s">
        <v>26</v>
      </c>
      <c r="F14" s="36" t="s">
        <v>27</v>
      </c>
      <c r="G14" s="37">
        <v>500000</v>
      </c>
      <c r="H14" s="38">
        <f>374040*2.87%</f>
        <v>10734.948</v>
      </c>
      <c r="I14" s="38">
        <f>187020*3.04%</f>
        <v>5685.4080000000004</v>
      </c>
      <c r="J14" s="38">
        <f t="shared" ref="J14:J19" si="0">G14-H14-I14</f>
        <v>483579.64400000003</v>
      </c>
      <c r="K14" s="38">
        <v>109477.78</v>
      </c>
      <c r="L14" s="38"/>
      <c r="M14" s="38"/>
      <c r="N14" s="38"/>
      <c r="O14" s="38">
        <v>25</v>
      </c>
      <c r="P14" s="38">
        <f>H14+I14+K14+O14</f>
        <v>125923.136</v>
      </c>
      <c r="Q14" s="38">
        <f>G14-P14</f>
        <v>374076.864</v>
      </c>
      <c r="R14" s="39"/>
      <c r="T14" s="40"/>
    </row>
    <row r="15" spans="1:20" ht="37.5" customHeight="1" thickBot="1" x14ac:dyDescent="0.5">
      <c r="A15" s="33">
        <v>2</v>
      </c>
      <c r="B15" s="34" t="s">
        <v>23</v>
      </c>
      <c r="C15" s="35" t="s">
        <v>24</v>
      </c>
      <c r="D15" s="36" t="s">
        <v>28</v>
      </c>
      <c r="E15" s="36" t="s">
        <v>29</v>
      </c>
      <c r="F15" s="36" t="s">
        <v>27</v>
      </c>
      <c r="G15" s="37">
        <v>250000</v>
      </c>
      <c r="H15" s="38">
        <f t="shared" ref="H15:H19" si="1">+G15*2.87%</f>
        <v>7175</v>
      </c>
      <c r="I15" s="38">
        <f>187020*3.04%</f>
        <v>5685.4080000000004</v>
      </c>
      <c r="J15" s="38">
        <f t="shared" si="0"/>
        <v>237139.592</v>
      </c>
      <c r="K15" s="38">
        <v>47867.77</v>
      </c>
      <c r="L15" s="38"/>
      <c r="M15" s="38"/>
      <c r="N15" s="38"/>
      <c r="O15" s="38">
        <v>25</v>
      </c>
      <c r="P15" s="38">
        <f t="shared" ref="P15:P18" si="2">H15+I15+K15+O15</f>
        <v>60753.178</v>
      </c>
      <c r="Q15" s="38">
        <f t="shared" ref="Q15:Q19" si="3">G15-P15</f>
        <v>189246.82199999999</v>
      </c>
      <c r="R15" s="39"/>
    </row>
    <row r="16" spans="1:20" ht="55.2" customHeight="1" thickBot="1" x14ac:dyDescent="0.5">
      <c r="A16" s="33">
        <v>3</v>
      </c>
      <c r="B16" s="34">
        <v>44205</v>
      </c>
      <c r="C16" s="35" t="s">
        <v>30</v>
      </c>
      <c r="D16" s="36" t="s">
        <v>31</v>
      </c>
      <c r="E16" s="41" t="s">
        <v>32</v>
      </c>
      <c r="F16" s="36" t="s">
        <v>27</v>
      </c>
      <c r="G16" s="37">
        <v>110000</v>
      </c>
      <c r="H16" s="38">
        <f t="shared" si="1"/>
        <v>3157</v>
      </c>
      <c r="I16" s="38">
        <f>G16*3.04%</f>
        <v>3344</v>
      </c>
      <c r="J16" s="38">
        <f t="shared" si="0"/>
        <v>103499</v>
      </c>
      <c r="K16" s="38">
        <v>14457.62</v>
      </c>
      <c r="L16" s="38"/>
      <c r="M16" s="38"/>
      <c r="N16" s="38">
        <v>18983.84</v>
      </c>
      <c r="O16" s="38">
        <v>25</v>
      </c>
      <c r="P16" s="38">
        <f>H16+I16+K16+O16+N16</f>
        <v>39967.460000000006</v>
      </c>
      <c r="Q16" s="38">
        <f>G16-P16</f>
        <v>70032.539999999994</v>
      </c>
      <c r="R16" s="39"/>
    </row>
    <row r="17" spans="1:18" ht="55.2" customHeight="1" thickBot="1" x14ac:dyDescent="0.5">
      <c r="A17" s="33">
        <v>4</v>
      </c>
      <c r="B17" s="34">
        <v>44205</v>
      </c>
      <c r="C17" s="35" t="s">
        <v>24</v>
      </c>
      <c r="D17" s="36" t="s">
        <v>33</v>
      </c>
      <c r="E17" s="41" t="s">
        <v>34</v>
      </c>
      <c r="F17" s="36" t="s">
        <v>27</v>
      </c>
      <c r="G17" s="37">
        <v>95000</v>
      </c>
      <c r="H17" s="38">
        <f t="shared" si="1"/>
        <v>2726.5</v>
      </c>
      <c r="I17" s="38">
        <f t="shared" ref="I17:I18" si="4">G17*3.04%</f>
        <v>2888</v>
      </c>
      <c r="J17" s="38">
        <f t="shared" si="0"/>
        <v>89385.5</v>
      </c>
      <c r="K17" s="38">
        <v>10929.31</v>
      </c>
      <c r="L17" s="38"/>
      <c r="M17" s="38"/>
      <c r="N17" s="38"/>
      <c r="O17" s="38">
        <v>25</v>
      </c>
      <c r="P17" s="38">
        <f t="shared" si="2"/>
        <v>16568.809999999998</v>
      </c>
      <c r="Q17" s="38">
        <f t="shared" si="3"/>
        <v>78431.19</v>
      </c>
      <c r="R17" s="39"/>
    </row>
    <row r="18" spans="1:18" ht="55.2" customHeight="1" thickBot="1" x14ac:dyDescent="0.5">
      <c r="A18" s="33">
        <v>5</v>
      </c>
      <c r="B18" s="34">
        <v>44566</v>
      </c>
      <c r="C18" s="35" t="s">
        <v>30</v>
      </c>
      <c r="D18" s="36" t="s">
        <v>35</v>
      </c>
      <c r="E18" s="41" t="s">
        <v>36</v>
      </c>
      <c r="F18" s="36" t="s">
        <v>27</v>
      </c>
      <c r="G18" s="37">
        <v>95000</v>
      </c>
      <c r="H18" s="38">
        <f t="shared" si="1"/>
        <v>2726.5</v>
      </c>
      <c r="I18" s="38">
        <f t="shared" si="4"/>
        <v>2888</v>
      </c>
      <c r="J18" s="38">
        <f t="shared" si="0"/>
        <v>89385.5</v>
      </c>
      <c r="K18" s="38">
        <v>10929.31</v>
      </c>
      <c r="L18" s="38"/>
      <c r="M18" s="38"/>
      <c r="N18" s="38"/>
      <c r="O18" s="38">
        <v>25</v>
      </c>
      <c r="P18" s="38">
        <f t="shared" si="2"/>
        <v>16568.809999999998</v>
      </c>
      <c r="Q18" s="38">
        <f t="shared" si="3"/>
        <v>78431.19</v>
      </c>
      <c r="R18" s="39"/>
    </row>
    <row r="19" spans="1:18" ht="66" customHeight="1" thickBot="1" x14ac:dyDescent="0.5">
      <c r="A19" s="33">
        <v>6</v>
      </c>
      <c r="B19" s="42">
        <v>44202</v>
      </c>
      <c r="C19" s="35" t="s">
        <v>24</v>
      </c>
      <c r="D19" s="36" t="s">
        <v>37</v>
      </c>
      <c r="E19" s="41" t="s">
        <v>38</v>
      </c>
      <c r="F19" s="36" t="s">
        <v>27</v>
      </c>
      <c r="G19" s="37">
        <v>200000</v>
      </c>
      <c r="H19" s="38">
        <f t="shared" si="1"/>
        <v>5740</v>
      </c>
      <c r="I19" s="38">
        <f>187020*3.04%</f>
        <v>5685.4080000000004</v>
      </c>
      <c r="J19" s="38">
        <f t="shared" si="0"/>
        <v>188574.592</v>
      </c>
      <c r="K19" s="38">
        <v>35627.94</v>
      </c>
      <c r="L19" s="38">
        <v>0</v>
      </c>
      <c r="M19" s="38">
        <v>1715.46</v>
      </c>
      <c r="N19" s="38">
        <v>15257.98</v>
      </c>
      <c r="O19" s="38">
        <v>25</v>
      </c>
      <c r="P19" s="38">
        <f>H19+I19+K19+O19+M19+N19</f>
        <v>64051.788</v>
      </c>
      <c r="Q19" s="38">
        <f t="shared" si="3"/>
        <v>135948.212</v>
      </c>
      <c r="R19" s="39"/>
    </row>
    <row r="20" spans="1:18" ht="49.2" customHeight="1" thickBot="1" x14ac:dyDescent="0.5">
      <c r="A20" s="43"/>
      <c r="B20" s="44" t="s">
        <v>39</v>
      </c>
      <c r="C20" s="45"/>
      <c r="D20" s="45"/>
      <c r="E20" s="46"/>
      <c r="F20" s="47"/>
      <c r="G20" s="48">
        <f t="shared" ref="G20:Q20" si="5">SUM(G14:G19)</f>
        <v>1250000</v>
      </c>
      <c r="H20" s="48">
        <f t="shared" si="5"/>
        <v>32259.948</v>
      </c>
      <c r="I20" s="48">
        <f t="shared" si="5"/>
        <v>26176.223999999998</v>
      </c>
      <c r="J20" s="48">
        <f t="shared" si="5"/>
        <v>1191563.828</v>
      </c>
      <c r="K20" s="48">
        <f t="shared" si="5"/>
        <v>229289.72999999998</v>
      </c>
      <c r="L20" s="48">
        <f t="shared" si="5"/>
        <v>0</v>
      </c>
      <c r="M20" s="48">
        <f t="shared" si="5"/>
        <v>1715.46</v>
      </c>
      <c r="N20" s="48">
        <f t="shared" si="5"/>
        <v>34241.82</v>
      </c>
      <c r="O20" s="48">
        <f t="shared" si="5"/>
        <v>150</v>
      </c>
      <c r="P20" s="48">
        <f t="shared" si="5"/>
        <v>323833.18200000003</v>
      </c>
      <c r="Q20" s="48">
        <f t="shared" si="5"/>
        <v>926166.81799999997</v>
      </c>
      <c r="R20" s="39"/>
    </row>
    <row r="21" spans="1:18" ht="37.200000000000003" customHeight="1" thickBot="1" x14ac:dyDescent="0.5">
      <c r="A21" s="49"/>
      <c r="B21" s="50"/>
      <c r="C21" s="51"/>
      <c r="D21" s="51"/>
      <c r="E21" s="51"/>
      <c r="F21" s="51"/>
      <c r="G21" s="52"/>
      <c r="H21" s="53"/>
      <c r="I21" s="53"/>
      <c r="J21" s="53"/>
      <c r="K21" s="53"/>
      <c r="L21" s="53"/>
      <c r="M21" s="53"/>
      <c r="N21" s="53"/>
      <c r="O21" s="53"/>
      <c r="P21" s="53"/>
      <c r="Q21" s="54"/>
      <c r="R21" s="55"/>
    </row>
    <row r="22" spans="1:18" ht="48.6" customHeight="1" thickBot="1" x14ac:dyDescent="0.5">
      <c r="A22" s="56"/>
      <c r="B22" s="57"/>
      <c r="C22" s="58" t="s">
        <v>40</v>
      </c>
      <c r="D22" s="59"/>
      <c r="E22" s="59"/>
      <c r="F22" s="59"/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39"/>
    </row>
    <row r="23" spans="1:18" ht="37.5" customHeight="1" thickBot="1" x14ac:dyDescent="0.5">
      <c r="A23" s="33">
        <v>7</v>
      </c>
      <c r="B23" s="34" t="s">
        <v>23</v>
      </c>
      <c r="C23" s="35" t="s">
        <v>30</v>
      </c>
      <c r="D23" s="36" t="s">
        <v>41</v>
      </c>
      <c r="E23" s="36" t="s">
        <v>42</v>
      </c>
      <c r="F23" s="36" t="s">
        <v>27</v>
      </c>
      <c r="G23" s="37">
        <v>45000</v>
      </c>
      <c r="H23" s="38">
        <f t="shared" ref="H23:H47" si="6">+G23*2.87%</f>
        <v>1291.5</v>
      </c>
      <c r="I23" s="38">
        <f t="shared" ref="I23:I47" si="7">+G23*3.04%</f>
        <v>1368</v>
      </c>
      <c r="J23" s="38">
        <f t="shared" ref="J23:J47" si="8">G23-H23-I23</f>
        <v>42340.5</v>
      </c>
      <c r="K23" s="38">
        <v>1148.33</v>
      </c>
      <c r="L23" s="38"/>
      <c r="M23" s="38"/>
      <c r="N23" s="38"/>
      <c r="O23" s="38">
        <f>25+4000</f>
        <v>4025</v>
      </c>
      <c r="P23" s="38">
        <f t="shared" ref="P23:P47" si="9">H23+I23+K23+O23</f>
        <v>7832.83</v>
      </c>
      <c r="Q23" s="38">
        <f t="shared" ref="Q23:Q47" si="10">G23-P23</f>
        <v>37167.17</v>
      </c>
      <c r="R23" s="39"/>
    </row>
    <row r="24" spans="1:18" ht="37.5" customHeight="1" thickBot="1" x14ac:dyDescent="0.5">
      <c r="A24" s="33">
        <v>8</v>
      </c>
      <c r="B24" s="34" t="s">
        <v>43</v>
      </c>
      <c r="C24" s="35" t="s">
        <v>24</v>
      </c>
      <c r="D24" s="36" t="s">
        <v>44</v>
      </c>
      <c r="E24" s="36" t="s">
        <v>45</v>
      </c>
      <c r="F24" s="36" t="s">
        <v>27</v>
      </c>
      <c r="G24" s="37">
        <v>30000</v>
      </c>
      <c r="H24" s="38">
        <f t="shared" si="6"/>
        <v>861</v>
      </c>
      <c r="I24" s="38">
        <f t="shared" si="7"/>
        <v>912</v>
      </c>
      <c r="J24" s="38">
        <f t="shared" si="8"/>
        <v>28227</v>
      </c>
      <c r="K24" s="38">
        <v>0</v>
      </c>
      <c r="L24" s="38"/>
      <c r="M24" s="38"/>
      <c r="N24" s="38"/>
      <c r="O24" s="38">
        <v>25</v>
      </c>
      <c r="P24" s="38">
        <f t="shared" si="9"/>
        <v>1798</v>
      </c>
      <c r="Q24" s="38">
        <f t="shared" si="10"/>
        <v>28202</v>
      </c>
      <c r="R24" s="39"/>
    </row>
    <row r="25" spans="1:18" ht="37.5" customHeight="1" thickBot="1" x14ac:dyDescent="0.5">
      <c r="A25" s="33">
        <v>9</v>
      </c>
      <c r="B25" s="34" t="s">
        <v>43</v>
      </c>
      <c r="C25" s="35" t="s">
        <v>24</v>
      </c>
      <c r="D25" s="36" t="s">
        <v>46</v>
      </c>
      <c r="E25" s="36" t="s">
        <v>47</v>
      </c>
      <c r="F25" s="36" t="s">
        <v>27</v>
      </c>
      <c r="G25" s="37">
        <v>40000</v>
      </c>
      <c r="H25" s="38">
        <f t="shared" si="6"/>
        <v>1148</v>
      </c>
      <c r="I25" s="38">
        <f t="shared" si="7"/>
        <v>1216</v>
      </c>
      <c r="J25" s="38">
        <f t="shared" si="8"/>
        <v>37636</v>
      </c>
      <c r="K25" s="38">
        <v>442.85</v>
      </c>
      <c r="L25" s="38"/>
      <c r="M25" s="38"/>
      <c r="N25" s="38"/>
      <c r="O25" s="38">
        <v>25</v>
      </c>
      <c r="P25" s="38">
        <f t="shared" si="9"/>
        <v>2831.85</v>
      </c>
      <c r="Q25" s="38">
        <f t="shared" si="10"/>
        <v>37168.15</v>
      </c>
      <c r="R25" s="39"/>
    </row>
    <row r="26" spans="1:18" ht="37.5" customHeight="1" thickBot="1" x14ac:dyDescent="0.5">
      <c r="A26" s="33">
        <v>10</v>
      </c>
      <c r="B26" s="34">
        <v>43901</v>
      </c>
      <c r="C26" s="35" t="s">
        <v>30</v>
      </c>
      <c r="D26" s="62" t="s">
        <v>48</v>
      </c>
      <c r="E26" s="36" t="s">
        <v>49</v>
      </c>
      <c r="F26" s="36" t="s">
        <v>27</v>
      </c>
      <c r="G26" s="37">
        <v>45000</v>
      </c>
      <c r="H26" s="38">
        <f t="shared" si="6"/>
        <v>1291.5</v>
      </c>
      <c r="I26" s="37">
        <f t="shared" si="7"/>
        <v>1368</v>
      </c>
      <c r="J26" s="37">
        <f t="shared" si="8"/>
        <v>42340.5</v>
      </c>
      <c r="K26" s="63">
        <v>1148.33</v>
      </c>
      <c r="L26" s="63"/>
      <c r="M26" s="63"/>
      <c r="N26" s="63"/>
      <c r="O26" s="38">
        <f>25+500</f>
        <v>525</v>
      </c>
      <c r="P26" s="38">
        <f t="shared" si="9"/>
        <v>4332.83</v>
      </c>
      <c r="Q26" s="38">
        <f t="shared" si="10"/>
        <v>40667.17</v>
      </c>
      <c r="R26" s="64"/>
    </row>
    <row r="27" spans="1:18" ht="37.5" customHeight="1" thickBot="1" x14ac:dyDescent="0.5">
      <c r="A27" s="33">
        <v>11</v>
      </c>
      <c r="B27" s="34">
        <v>43901</v>
      </c>
      <c r="C27" s="35" t="s">
        <v>24</v>
      </c>
      <c r="D27" s="62" t="s">
        <v>50</v>
      </c>
      <c r="E27" s="36" t="s">
        <v>51</v>
      </c>
      <c r="F27" s="36" t="s">
        <v>27</v>
      </c>
      <c r="G27" s="37">
        <v>60000</v>
      </c>
      <c r="H27" s="38">
        <f t="shared" si="6"/>
        <v>1722</v>
      </c>
      <c r="I27" s="37">
        <f t="shared" si="7"/>
        <v>1824</v>
      </c>
      <c r="J27" s="37">
        <f t="shared" si="8"/>
        <v>56454</v>
      </c>
      <c r="K27" s="63">
        <v>3486.65</v>
      </c>
      <c r="L27" s="63"/>
      <c r="M27" s="63"/>
      <c r="N27" s="63"/>
      <c r="O27" s="38">
        <f>25+8500</f>
        <v>8525</v>
      </c>
      <c r="P27" s="38">
        <f t="shared" si="9"/>
        <v>15557.65</v>
      </c>
      <c r="Q27" s="38">
        <f t="shared" si="10"/>
        <v>44442.35</v>
      </c>
      <c r="R27" s="64"/>
    </row>
    <row r="28" spans="1:18" ht="37.5" customHeight="1" thickBot="1" x14ac:dyDescent="0.5">
      <c r="A28" s="33">
        <v>12</v>
      </c>
      <c r="B28" s="34" t="s">
        <v>52</v>
      </c>
      <c r="C28" s="35" t="s">
        <v>24</v>
      </c>
      <c r="D28" s="62" t="s">
        <v>53</v>
      </c>
      <c r="E28" s="62" t="s">
        <v>54</v>
      </c>
      <c r="F28" s="62" t="s">
        <v>27</v>
      </c>
      <c r="G28" s="37">
        <v>30000</v>
      </c>
      <c r="H28" s="38">
        <f t="shared" si="6"/>
        <v>861</v>
      </c>
      <c r="I28" s="37">
        <f t="shared" si="7"/>
        <v>912</v>
      </c>
      <c r="J28" s="37">
        <f t="shared" si="8"/>
        <v>28227</v>
      </c>
      <c r="K28" s="63">
        <v>0</v>
      </c>
      <c r="L28" s="63"/>
      <c r="M28" s="63"/>
      <c r="N28" s="63"/>
      <c r="O28" s="38">
        <v>25</v>
      </c>
      <c r="P28" s="38">
        <f t="shared" si="9"/>
        <v>1798</v>
      </c>
      <c r="Q28" s="38">
        <f t="shared" si="10"/>
        <v>28202</v>
      </c>
      <c r="R28" s="64"/>
    </row>
    <row r="29" spans="1:18" ht="37.5" customHeight="1" thickBot="1" x14ac:dyDescent="0.5">
      <c r="A29" s="33">
        <v>13</v>
      </c>
      <c r="B29" s="42">
        <v>44204</v>
      </c>
      <c r="C29" s="35" t="s">
        <v>24</v>
      </c>
      <c r="D29" s="62" t="s">
        <v>55</v>
      </c>
      <c r="E29" s="62" t="s">
        <v>54</v>
      </c>
      <c r="F29" s="62" t="s">
        <v>27</v>
      </c>
      <c r="G29" s="37">
        <v>30000</v>
      </c>
      <c r="H29" s="38">
        <f t="shared" si="6"/>
        <v>861</v>
      </c>
      <c r="I29" s="37">
        <f t="shared" si="7"/>
        <v>912</v>
      </c>
      <c r="J29" s="37">
        <f t="shared" si="8"/>
        <v>28227</v>
      </c>
      <c r="K29" s="63">
        <v>0</v>
      </c>
      <c r="L29" s="63"/>
      <c r="M29" s="38"/>
      <c r="N29" s="38"/>
      <c r="O29" s="38">
        <v>25</v>
      </c>
      <c r="P29" s="38">
        <f t="shared" si="9"/>
        <v>1798</v>
      </c>
      <c r="Q29" s="38">
        <f t="shared" si="10"/>
        <v>28202</v>
      </c>
      <c r="R29" s="39"/>
    </row>
    <row r="30" spans="1:18" ht="37.5" customHeight="1" thickBot="1" x14ac:dyDescent="0.5">
      <c r="A30" s="33">
        <v>14</v>
      </c>
      <c r="B30" s="42">
        <v>44205</v>
      </c>
      <c r="C30" s="35" t="s">
        <v>24</v>
      </c>
      <c r="D30" s="62" t="s">
        <v>56</v>
      </c>
      <c r="E30" s="62" t="s">
        <v>57</v>
      </c>
      <c r="F30" s="62" t="s">
        <v>27</v>
      </c>
      <c r="G30" s="37">
        <v>40000</v>
      </c>
      <c r="H30" s="38">
        <f t="shared" si="6"/>
        <v>1148</v>
      </c>
      <c r="I30" s="37">
        <f t="shared" si="7"/>
        <v>1216</v>
      </c>
      <c r="J30" s="37">
        <f t="shared" si="8"/>
        <v>37636</v>
      </c>
      <c r="K30" s="63">
        <v>442.85</v>
      </c>
      <c r="L30" s="63"/>
      <c r="M30" s="38"/>
      <c r="N30" s="38"/>
      <c r="O30" s="38">
        <v>25</v>
      </c>
      <c r="P30" s="38">
        <f t="shared" si="9"/>
        <v>2831.85</v>
      </c>
      <c r="Q30" s="38">
        <f t="shared" si="10"/>
        <v>37168.15</v>
      </c>
      <c r="R30" s="39"/>
    </row>
    <row r="31" spans="1:18" ht="37.5" customHeight="1" thickBot="1" x14ac:dyDescent="0.5">
      <c r="A31" s="33">
        <v>15</v>
      </c>
      <c r="B31" s="42">
        <v>44205</v>
      </c>
      <c r="C31" s="35" t="s">
        <v>30</v>
      </c>
      <c r="D31" s="62" t="s">
        <v>58</v>
      </c>
      <c r="E31" s="62" t="s">
        <v>59</v>
      </c>
      <c r="F31" s="62" t="s">
        <v>27</v>
      </c>
      <c r="G31" s="37">
        <v>30000</v>
      </c>
      <c r="H31" s="38">
        <f t="shared" si="6"/>
        <v>861</v>
      </c>
      <c r="I31" s="37">
        <f t="shared" si="7"/>
        <v>912</v>
      </c>
      <c r="J31" s="37">
        <f t="shared" si="8"/>
        <v>28227</v>
      </c>
      <c r="K31" s="63">
        <v>0</v>
      </c>
      <c r="L31" s="63"/>
      <c r="M31" s="38"/>
      <c r="N31" s="38"/>
      <c r="O31" s="38">
        <v>25</v>
      </c>
      <c r="P31" s="38">
        <f t="shared" si="9"/>
        <v>1798</v>
      </c>
      <c r="Q31" s="38">
        <f t="shared" si="10"/>
        <v>28202</v>
      </c>
      <c r="R31" s="39"/>
    </row>
    <row r="32" spans="1:18" ht="37.5" customHeight="1" thickBot="1" x14ac:dyDescent="0.5">
      <c r="A32" s="33">
        <v>16</v>
      </c>
      <c r="B32" s="42" t="s">
        <v>60</v>
      </c>
      <c r="C32" s="35" t="s">
        <v>24</v>
      </c>
      <c r="D32" s="62" t="s">
        <v>61</v>
      </c>
      <c r="E32" s="62" t="s">
        <v>62</v>
      </c>
      <c r="F32" s="62" t="s">
        <v>27</v>
      </c>
      <c r="G32" s="37">
        <v>30000</v>
      </c>
      <c r="H32" s="38">
        <f t="shared" si="6"/>
        <v>861</v>
      </c>
      <c r="I32" s="37">
        <f t="shared" si="7"/>
        <v>912</v>
      </c>
      <c r="J32" s="37">
        <f t="shared" si="8"/>
        <v>28227</v>
      </c>
      <c r="K32" s="63">
        <v>0</v>
      </c>
      <c r="L32" s="63"/>
      <c r="M32" s="38"/>
      <c r="N32" s="38"/>
      <c r="O32" s="38">
        <v>25</v>
      </c>
      <c r="P32" s="38">
        <f t="shared" si="9"/>
        <v>1798</v>
      </c>
      <c r="Q32" s="38">
        <f t="shared" si="10"/>
        <v>28202</v>
      </c>
      <c r="R32" s="39"/>
    </row>
    <row r="33" spans="1:18" ht="37.5" customHeight="1" thickBot="1" x14ac:dyDescent="0.5">
      <c r="A33" s="33">
        <v>17</v>
      </c>
      <c r="B33" s="42">
        <v>44206</v>
      </c>
      <c r="C33" s="35" t="s">
        <v>24</v>
      </c>
      <c r="D33" s="62" t="s">
        <v>63</v>
      </c>
      <c r="E33" s="62" t="s">
        <v>64</v>
      </c>
      <c r="F33" s="62" t="s">
        <v>27</v>
      </c>
      <c r="G33" s="37">
        <v>25000</v>
      </c>
      <c r="H33" s="38">
        <f t="shared" si="6"/>
        <v>717.5</v>
      </c>
      <c r="I33" s="37">
        <f t="shared" si="7"/>
        <v>760</v>
      </c>
      <c r="J33" s="37">
        <f t="shared" si="8"/>
        <v>23522.5</v>
      </c>
      <c r="K33" s="63">
        <v>0</v>
      </c>
      <c r="L33" s="63"/>
      <c r="M33" s="38"/>
      <c r="N33" s="38"/>
      <c r="O33" s="38">
        <v>25</v>
      </c>
      <c r="P33" s="38">
        <f t="shared" si="9"/>
        <v>1502.5</v>
      </c>
      <c r="Q33" s="38">
        <f t="shared" si="10"/>
        <v>23497.5</v>
      </c>
      <c r="R33" s="39"/>
    </row>
    <row r="34" spans="1:18" ht="37.5" customHeight="1" thickBot="1" x14ac:dyDescent="0.5">
      <c r="A34" s="33">
        <v>18</v>
      </c>
      <c r="B34" s="42">
        <v>44206</v>
      </c>
      <c r="C34" s="35" t="s">
        <v>24</v>
      </c>
      <c r="D34" s="62" t="s">
        <v>65</v>
      </c>
      <c r="E34" s="62" t="s">
        <v>64</v>
      </c>
      <c r="F34" s="62" t="s">
        <v>27</v>
      </c>
      <c r="G34" s="37">
        <v>30000</v>
      </c>
      <c r="H34" s="38">
        <f t="shared" si="6"/>
        <v>861</v>
      </c>
      <c r="I34" s="37">
        <f t="shared" si="7"/>
        <v>912</v>
      </c>
      <c r="J34" s="37">
        <f t="shared" si="8"/>
        <v>28227</v>
      </c>
      <c r="K34" s="63">
        <v>0</v>
      </c>
      <c r="L34" s="63"/>
      <c r="M34" s="38"/>
      <c r="N34" s="38"/>
      <c r="O34" s="38">
        <v>25</v>
      </c>
      <c r="P34" s="38">
        <f t="shared" si="9"/>
        <v>1798</v>
      </c>
      <c r="Q34" s="38">
        <f t="shared" si="10"/>
        <v>28202</v>
      </c>
      <c r="R34" s="39"/>
    </row>
    <row r="35" spans="1:18" ht="37.5" customHeight="1" thickBot="1" x14ac:dyDescent="0.5">
      <c r="A35" s="33">
        <v>19</v>
      </c>
      <c r="B35" s="42">
        <v>44206</v>
      </c>
      <c r="C35" s="35" t="s">
        <v>24</v>
      </c>
      <c r="D35" s="62" t="s">
        <v>66</v>
      </c>
      <c r="E35" s="62" t="s">
        <v>67</v>
      </c>
      <c r="F35" s="62" t="s">
        <v>27</v>
      </c>
      <c r="G35" s="37">
        <v>30000</v>
      </c>
      <c r="H35" s="38">
        <f t="shared" si="6"/>
        <v>861</v>
      </c>
      <c r="I35" s="37">
        <f t="shared" si="7"/>
        <v>912</v>
      </c>
      <c r="J35" s="37">
        <f t="shared" si="8"/>
        <v>28227</v>
      </c>
      <c r="K35" s="63">
        <v>0</v>
      </c>
      <c r="L35" s="63"/>
      <c r="M35" s="38"/>
      <c r="N35" s="38"/>
      <c r="O35" s="38">
        <f>25+4000</f>
        <v>4025</v>
      </c>
      <c r="P35" s="38">
        <f t="shared" si="9"/>
        <v>5798</v>
      </c>
      <c r="Q35" s="38">
        <f t="shared" si="10"/>
        <v>24202</v>
      </c>
      <c r="R35" s="39"/>
    </row>
    <row r="36" spans="1:18" ht="37.5" customHeight="1" thickBot="1" x14ac:dyDescent="0.5">
      <c r="A36" s="33">
        <v>20</v>
      </c>
      <c r="B36" s="42">
        <v>44206</v>
      </c>
      <c r="C36" s="35" t="s">
        <v>30</v>
      </c>
      <c r="D36" s="62" t="s">
        <v>68</v>
      </c>
      <c r="E36" s="62" t="s">
        <v>59</v>
      </c>
      <c r="F36" s="62" t="s">
        <v>27</v>
      </c>
      <c r="G36" s="37">
        <v>30000</v>
      </c>
      <c r="H36" s="38">
        <f t="shared" si="6"/>
        <v>861</v>
      </c>
      <c r="I36" s="37">
        <f t="shared" si="7"/>
        <v>912</v>
      </c>
      <c r="J36" s="37">
        <f t="shared" si="8"/>
        <v>28227</v>
      </c>
      <c r="K36" s="63">
        <v>0</v>
      </c>
      <c r="L36" s="63"/>
      <c r="M36" s="38"/>
      <c r="N36" s="38"/>
      <c r="O36" s="38">
        <v>25</v>
      </c>
      <c r="P36" s="38">
        <f t="shared" si="9"/>
        <v>1798</v>
      </c>
      <c r="Q36" s="38">
        <f t="shared" si="10"/>
        <v>28202</v>
      </c>
      <c r="R36" s="39"/>
    </row>
    <row r="37" spans="1:18" ht="37.5" customHeight="1" thickBot="1" x14ac:dyDescent="0.5">
      <c r="A37" s="33">
        <v>21</v>
      </c>
      <c r="B37" s="42">
        <v>44206</v>
      </c>
      <c r="C37" s="35" t="s">
        <v>24</v>
      </c>
      <c r="D37" s="62" t="s">
        <v>69</v>
      </c>
      <c r="E37" s="62" t="s">
        <v>70</v>
      </c>
      <c r="F37" s="62" t="s">
        <v>27</v>
      </c>
      <c r="G37" s="37">
        <v>30000</v>
      </c>
      <c r="H37" s="38">
        <f t="shared" si="6"/>
        <v>861</v>
      </c>
      <c r="I37" s="37">
        <f t="shared" si="7"/>
        <v>912</v>
      </c>
      <c r="J37" s="37">
        <f t="shared" si="8"/>
        <v>28227</v>
      </c>
      <c r="K37" s="63">
        <v>0</v>
      </c>
      <c r="L37" s="63"/>
      <c r="M37" s="38"/>
      <c r="N37" s="38"/>
      <c r="O37" s="38">
        <v>25</v>
      </c>
      <c r="P37" s="38">
        <f t="shared" si="9"/>
        <v>1798</v>
      </c>
      <c r="Q37" s="38">
        <f t="shared" si="10"/>
        <v>28202</v>
      </c>
      <c r="R37" s="39"/>
    </row>
    <row r="38" spans="1:18" ht="37.5" customHeight="1" thickBot="1" x14ac:dyDescent="0.5">
      <c r="A38" s="33">
        <v>22</v>
      </c>
      <c r="B38" s="42">
        <v>44206</v>
      </c>
      <c r="C38" s="35" t="s">
        <v>30</v>
      </c>
      <c r="D38" s="62" t="s">
        <v>71</v>
      </c>
      <c r="E38" s="62" t="s">
        <v>59</v>
      </c>
      <c r="F38" s="62" t="s">
        <v>27</v>
      </c>
      <c r="G38" s="37">
        <v>30000</v>
      </c>
      <c r="H38" s="38">
        <f t="shared" si="6"/>
        <v>861</v>
      </c>
      <c r="I38" s="37">
        <f t="shared" si="7"/>
        <v>912</v>
      </c>
      <c r="J38" s="37">
        <f t="shared" si="8"/>
        <v>28227</v>
      </c>
      <c r="K38" s="63">
        <v>0</v>
      </c>
      <c r="L38" s="63"/>
      <c r="M38" s="38"/>
      <c r="N38" s="38"/>
      <c r="O38" s="38">
        <f>25+4100</f>
        <v>4125</v>
      </c>
      <c r="P38" s="38">
        <f t="shared" si="9"/>
        <v>5898</v>
      </c>
      <c r="Q38" s="38">
        <f t="shared" si="10"/>
        <v>24102</v>
      </c>
      <c r="R38" s="39"/>
    </row>
    <row r="39" spans="1:18" ht="37.5" customHeight="1" thickBot="1" x14ac:dyDescent="0.5">
      <c r="A39" s="33">
        <v>23</v>
      </c>
      <c r="B39" s="42">
        <v>44206</v>
      </c>
      <c r="C39" s="35" t="s">
        <v>30</v>
      </c>
      <c r="D39" s="62" t="s">
        <v>72</v>
      </c>
      <c r="E39" s="62" t="s">
        <v>59</v>
      </c>
      <c r="F39" s="62" t="s">
        <v>27</v>
      </c>
      <c r="G39" s="37">
        <v>30000</v>
      </c>
      <c r="H39" s="38">
        <f t="shared" si="6"/>
        <v>861</v>
      </c>
      <c r="I39" s="37">
        <f t="shared" si="7"/>
        <v>912</v>
      </c>
      <c r="J39" s="37">
        <f t="shared" si="8"/>
        <v>28227</v>
      </c>
      <c r="K39" s="63">
        <v>0</v>
      </c>
      <c r="L39" s="63"/>
      <c r="M39" s="38"/>
      <c r="N39" s="38"/>
      <c r="O39" s="38">
        <v>25</v>
      </c>
      <c r="P39" s="38">
        <f t="shared" si="9"/>
        <v>1798</v>
      </c>
      <c r="Q39" s="38">
        <f t="shared" si="10"/>
        <v>28202</v>
      </c>
      <c r="R39" s="39"/>
    </row>
    <row r="40" spans="1:18" ht="37.5" customHeight="1" thickBot="1" x14ac:dyDescent="0.5">
      <c r="A40" s="33">
        <v>24</v>
      </c>
      <c r="B40" s="42" t="s">
        <v>73</v>
      </c>
      <c r="C40" s="35" t="s">
        <v>24</v>
      </c>
      <c r="D40" s="62" t="s">
        <v>74</v>
      </c>
      <c r="E40" s="62" t="s">
        <v>62</v>
      </c>
      <c r="F40" s="62" t="s">
        <v>27</v>
      </c>
      <c r="G40" s="37">
        <v>30000</v>
      </c>
      <c r="H40" s="38">
        <f t="shared" si="6"/>
        <v>861</v>
      </c>
      <c r="I40" s="37">
        <f t="shared" si="7"/>
        <v>912</v>
      </c>
      <c r="J40" s="37">
        <f t="shared" si="8"/>
        <v>28227</v>
      </c>
      <c r="K40" s="63">
        <v>0</v>
      </c>
      <c r="L40" s="63"/>
      <c r="M40" s="38"/>
      <c r="N40" s="38"/>
      <c r="O40" s="38">
        <v>25</v>
      </c>
      <c r="P40" s="38">
        <f t="shared" si="9"/>
        <v>1798</v>
      </c>
      <c r="Q40" s="38">
        <f t="shared" si="10"/>
        <v>28202</v>
      </c>
      <c r="R40" s="39"/>
    </row>
    <row r="41" spans="1:18" ht="37.5" customHeight="1" thickBot="1" x14ac:dyDescent="0.5">
      <c r="A41" s="33">
        <v>25</v>
      </c>
      <c r="B41" s="42" t="s">
        <v>73</v>
      </c>
      <c r="C41" s="35" t="s">
        <v>24</v>
      </c>
      <c r="D41" s="62" t="s">
        <v>75</v>
      </c>
      <c r="E41" s="62" t="s">
        <v>62</v>
      </c>
      <c r="F41" s="62" t="s">
        <v>27</v>
      </c>
      <c r="G41" s="37">
        <v>30000</v>
      </c>
      <c r="H41" s="38">
        <f t="shared" si="6"/>
        <v>861</v>
      </c>
      <c r="I41" s="37">
        <f t="shared" si="7"/>
        <v>912</v>
      </c>
      <c r="J41" s="37">
        <f t="shared" si="8"/>
        <v>28227</v>
      </c>
      <c r="K41" s="63">
        <v>0</v>
      </c>
      <c r="L41" s="63"/>
      <c r="M41" s="38"/>
      <c r="N41" s="38"/>
      <c r="O41" s="38">
        <f>25+3831</f>
        <v>3856</v>
      </c>
      <c r="P41" s="38">
        <f t="shared" si="9"/>
        <v>5629</v>
      </c>
      <c r="Q41" s="38">
        <f t="shared" si="10"/>
        <v>24371</v>
      </c>
      <c r="R41" s="39"/>
    </row>
    <row r="42" spans="1:18" ht="37.5" customHeight="1" thickBot="1" x14ac:dyDescent="0.5">
      <c r="A42" s="33">
        <v>26</v>
      </c>
      <c r="B42" s="42">
        <v>44872</v>
      </c>
      <c r="C42" s="35" t="s">
        <v>24</v>
      </c>
      <c r="D42" s="62" t="s">
        <v>76</v>
      </c>
      <c r="E42" s="62" t="s">
        <v>59</v>
      </c>
      <c r="F42" s="62" t="s">
        <v>27</v>
      </c>
      <c r="G42" s="37">
        <v>30000</v>
      </c>
      <c r="H42" s="38">
        <f t="shared" si="6"/>
        <v>861</v>
      </c>
      <c r="I42" s="37">
        <f t="shared" si="7"/>
        <v>912</v>
      </c>
      <c r="J42" s="37">
        <f t="shared" si="8"/>
        <v>28227</v>
      </c>
      <c r="K42" s="63">
        <v>0</v>
      </c>
      <c r="L42" s="63"/>
      <c r="M42" s="38"/>
      <c r="N42" s="38"/>
      <c r="O42" s="38">
        <v>25</v>
      </c>
      <c r="P42" s="38">
        <f t="shared" si="9"/>
        <v>1798</v>
      </c>
      <c r="Q42" s="38">
        <f t="shared" si="10"/>
        <v>28202</v>
      </c>
      <c r="R42" s="39"/>
    </row>
    <row r="43" spans="1:18" ht="37.5" customHeight="1" thickBot="1" x14ac:dyDescent="0.5">
      <c r="A43" s="33">
        <v>27</v>
      </c>
      <c r="B43" s="42">
        <v>44565</v>
      </c>
      <c r="C43" s="35" t="s">
        <v>24</v>
      </c>
      <c r="D43" s="62" t="s">
        <v>77</v>
      </c>
      <c r="E43" s="62" t="s">
        <v>62</v>
      </c>
      <c r="F43" s="62" t="s">
        <v>27</v>
      </c>
      <c r="G43" s="37">
        <v>30000</v>
      </c>
      <c r="H43" s="38">
        <f t="shared" si="6"/>
        <v>861</v>
      </c>
      <c r="I43" s="37">
        <f t="shared" si="7"/>
        <v>912</v>
      </c>
      <c r="J43" s="37">
        <f t="shared" si="8"/>
        <v>28227</v>
      </c>
      <c r="K43" s="63">
        <v>0</v>
      </c>
      <c r="L43" s="63"/>
      <c r="M43" s="38"/>
      <c r="N43" s="38"/>
      <c r="O43" s="38">
        <v>25</v>
      </c>
      <c r="P43" s="38">
        <f t="shared" si="9"/>
        <v>1798</v>
      </c>
      <c r="Q43" s="38">
        <f t="shared" si="10"/>
        <v>28202</v>
      </c>
      <c r="R43" s="39"/>
    </row>
    <row r="44" spans="1:18" ht="37.5" customHeight="1" thickBot="1" x14ac:dyDescent="0.5">
      <c r="A44" s="33">
        <v>28</v>
      </c>
      <c r="B44" s="42">
        <v>44931</v>
      </c>
      <c r="C44" s="35" t="s">
        <v>24</v>
      </c>
      <c r="D44" s="62" t="s">
        <v>78</v>
      </c>
      <c r="E44" s="62" t="s">
        <v>62</v>
      </c>
      <c r="F44" s="62" t="s">
        <v>27</v>
      </c>
      <c r="G44" s="37">
        <v>30000</v>
      </c>
      <c r="H44" s="38">
        <f t="shared" si="6"/>
        <v>861</v>
      </c>
      <c r="I44" s="37">
        <f t="shared" si="7"/>
        <v>912</v>
      </c>
      <c r="J44" s="37">
        <f t="shared" si="8"/>
        <v>28227</v>
      </c>
      <c r="K44" s="63">
        <v>0</v>
      </c>
      <c r="L44" s="63"/>
      <c r="M44" s="38"/>
      <c r="N44" s="38"/>
      <c r="O44" s="38">
        <v>25</v>
      </c>
      <c r="P44" s="38">
        <f t="shared" si="9"/>
        <v>1798</v>
      </c>
      <c r="Q44" s="38">
        <f t="shared" si="10"/>
        <v>28202</v>
      </c>
      <c r="R44" s="39"/>
    </row>
    <row r="45" spans="1:18" ht="37.5" customHeight="1" thickBot="1" x14ac:dyDescent="0.5">
      <c r="A45" s="33">
        <v>29</v>
      </c>
      <c r="B45" s="42">
        <v>44931</v>
      </c>
      <c r="C45" s="35" t="s">
        <v>30</v>
      </c>
      <c r="D45" s="62" t="s">
        <v>79</v>
      </c>
      <c r="E45" s="62" t="s">
        <v>59</v>
      </c>
      <c r="F45" s="62" t="s">
        <v>27</v>
      </c>
      <c r="G45" s="37">
        <v>30000</v>
      </c>
      <c r="H45" s="38">
        <f t="shared" si="6"/>
        <v>861</v>
      </c>
      <c r="I45" s="37">
        <f t="shared" si="7"/>
        <v>912</v>
      </c>
      <c r="J45" s="37">
        <f t="shared" si="8"/>
        <v>28227</v>
      </c>
      <c r="K45" s="63">
        <v>0</v>
      </c>
      <c r="L45" s="63"/>
      <c r="M45" s="38"/>
      <c r="N45" s="38"/>
      <c r="O45" s="38">
        <f>25+2000</f>
        <v>2025</v>
      </c>
      <c r="P45" s="38">
        <f t="shared" si="9"/>
        <v>3798</v>
      </c>
      <c r="Q45" s="38">
        <f t="shared" si="10"/>
        <v>26202</v>
      </c>
      <c r="R45" s="39"/>
    </row>
    <row r="46" spans="1:18" ht="37.5" customHeight="1" thickBot="1" x14ac:dyDescent="0.5">
      <c r="A46" s="33">
        <v>30</v>
      </c>
      <c r="B46" s="42">
        <v>44937</v>
      </c>
      <c r="C46" s="35" t="s">
        <v>30</v>
      </c>
      <c r="D46" s="62" t="s">
        <v>80</v>
      </c>
      <c r="E46" s="62" t="s">
        <v>81</v>
      </c>
      <c r="F46" s="62" t="s">
        <v>27</v>
      </c>
      <c r="G46" s="37">
        <v>45000</v>
      </c>
      <c r="H46" s="38">
        <f t="shared" si="6"/>
        <v>1291.5</v>
      </c>
      <c r="I46" s="37">
        <f t="shared" si="7"/>
        <v>1368</v>
      </c>
      <c r="J46" s="37">
        <f t="shared" si="8"/>
        <v>42340.5</v>
      </c>
      <c r="K46" s="63">
        <v>1148.33</v>
      </c>
      <c r="L46" s="63"/>
      <c r="M46" s="38"/>
      <c r="N46" s="38"/>
      <c r="O46" s="38">
        <v>25</v>
      </c>
      <c r="P46" s="38">
        <f t="shared" si="9"/>
        <v>3832.83</v>
      </c>
      <c r="Q46" s="38">
        <f t="shared" si="10"/>
        <v>41167.17</v>
      </c>
      <c r="R46" s="39"/>
    </row>
    <row r="47" spans="1:18" ht="37.5" customHeight="1" thickBot="1" x14ac:dyDescent="0.5">
      <c r="A47" s="33">
        <v>31</v>
      </c>
      <c r="B47" s="42">
        <v>44938</v>
      </c>
      <c r="C47" s="35" t="s">
        <v>24</v>
      </c>
      <c r="D47" s="62" t="s">
        <v>82</v>
      </c>
      <c r="E47" s="62" t="s">
        <v>83</v>
      </c>
      <c r="F47" s="62" t="s">
        <v>27</v>
      </c>
      <c r="G47" s="37">
        <v>45000</v>
      </c>
      <c r="H47" s="38">
        <f t="shared" si="6"/>
        <v>1291.5</v>
      </c>
      <c r="I47" s="37">
        <f t="shared" si="7"/>
        <v>1368</v>
      </c>
      <c r="J47" s="37">
        <f t="shared" si="8"/>
        <v>42340.5</v>
      </c>
      <c r="K47" s="63">
        <v>1148.33</v>
      </c>
      <c r="L47" s="63"/>
      <c r="M47" s="38"/>
      <c r="N47" s="38"/>
      <c r="O47" s="38">
        <v>25</v>
      </c>
      <c r="P47" s="38">
        <f t="shared" si="9"/>
        <v>3832.83</v>
      </c>
      <c r="Q47" s="38">
        <f t="shared" si="10"/>
        <v>41167.17</v>
      </c>
      <c r="R47" s="39"/>
    </row>
    <row r="48" spans="1:18" ht="49.2" customHeight="1" thickBot="1" x14ac:dyDescent="0.5">
      <c r="A48" s="65"/>
      <c r="B48" s="44" t="s">
        <v>39</v>
      </c>
      <c r="C48" s="45" t="s">
        <v>84</v>
      </c>
      <c r="D48" s="45"/>
      <c r="E48" s="46"/>
      <c r="F48" s="66"/>
      <c r="G48" s="67">
        <f>SUM(G23:G47)</f>
        <v>855000</v>
      </c>
      <c r="H48" s="67">
        <f t="shared" ref="H48:Q48" si="11">SUM(H23:H47)</f>
        <v>24538.5</v>
      </c>
      <c r="I48" s="67">
        <f t="shared" si="11"/>
        <v>25992</v>
      </c>
      <c r="J48" s="67">
        <f t="shared" si="11"/>
        <v>804469.5</v>
      </c>
      <c r="K48" s="67">
        <f t="shared" si="11"/>
        <v>8965.67</v>
      </c>
      <c r="L48" s="67">
        <f t="shared" si="11"/>
        <v>0</v>
      </c>
      <c r="M48" s="67">
        <f t="shared" si="11"/>
        <v>0</v>
      </c>
      <c r="N48" s="67">
        <f t="shared" si="11"/>
        <v>0</v>
      </c>
      <c r="O48" s="67">
        <f>SUM(O23:O47)</f>
        <v>27556</v>
      </c>
      <c r="P48" s="67">
        <f t="shared" si="11"/>
        <v>87052.170000000013</v>
      </c>
      <c r="Q48" s="67">
        <f t="shared" si="11"/>
        <v>767947.83000000007</v>
      </c>
      <c r="R48" s="39"/>
    </row>
    <row r="49" spans="1:19" ht="37.5" customHeight="1" x14ac:dyDescent="0.25">
      <c r="A49" s="68"/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68"/>
      <c r="R49" s="39"/>
    </row>
    <row r="50" spans="1:19" ht="37.5" customHeight="1" thickBot="1" x14ac:dyDescent="0.3">
      <c r="A50" s="71"/>
      <c r="B50" s="72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1"/>
      <c r="R50" s="39"/>
    </row>
    <row r="51" spans="1:19" ht="49.95" customHeight="1" thickBot="1" x14ac:dyDescent="0.5">
      <c r="A51" s="65"/>
      <c r="B51" s="44" t="s">
        <v>85</v>
      </c>
      <c r="C51" s="45"/>
      <c r="D51" s="45"/>
      <c r="E51" s="46"/>
      <c r="F51" s="74"/>
      <c r="G51" s="67">
        <f>G48+G20</f>
        <v>2105000</v>
      </c>
      <c r="H51" s="67">
        <f>H48+H20</f>
        <v>56798.448000000004</v>
      </c>
      <c r="I51" s="67">
        <f>I48+I20</f>
        <v>52168.224000000002</v>
      </c>
      <c r="J51" s="67">
        <f>J48+J20</f>
        <v>1996033.328</v>
      </c>
      <c r="K51" s="67">
        <f>K48+K20</f>
        <v>238255.4</v>
      </c>
      <c r="L51" s="67"/>
      <c r="M51" s="67">
        <f>M48+M20</f>
        <v>1715.46</v>
      </c>
      <c r="N51" s="67">
        <f>N48+N20</f>
        <v>34241.82</v>
      </c>
      <c r="O51" s="67">
        <f>O48+O20</f>
        <v>27706</v>
      </c>
      <c r="P51" s="67">
        <f>P48+P20</f>
        <v>410885.35200000007</v>
      </c>
      <c r="Q51" s="75">
        <f>Q48+Q20</f>
        <v>1694114.648</v>
      </c>
      <c r="R51" s="39"/>
    </row>
    <row r="52" spans="1:19" ht="37.5" customHeight="1" x14ac:dyDescent="0.4">
      <c r="C52" s="3"/>
      <c r="D52" s="76"/>
      <c r="E52" s="3"/>
      <c r="F52" s="3"/>
      <c r="G52" s="3"/>
      <c r="H52" s="3"/>
      <c r="I52" s="3"/>
      <c r="J52" s="3"/>
      <c r="K52" s="3"/>
      <c r="L52" s="3"/>
      <c r="M52" s="3"/>
      <c r="N52" s="3"/>
      <c r="O52" s="77"/>
      <c r="P52" s="3"/>
      <c r="Q52" s="78">
        <v>1811688.38</v>
      </c>
      <c r="R52" s="55"/>
    </row>
    <row r="53" spans="1:19" ht="37.5" customHeight="1" x14ac:dyDescent="0.4">
      <c r="C53" s="3"/>
      <c r="D53" s="11"/>
      <c r="E53" s="11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>Q52-Q51</f>
        <v>117573.73199999984</v>
      </c>
      <c r="R53" s="55"/>
    </row>
    <row r="54" spans="1:19" ht="37.5" customHeight="1" x14ac:dyDescent="0.5">
      <c r="C54" s="3"/>
      <c r="D54" s="3"/>
      <c r="E54" s="3"/>
      <c r="F54" s="3"/>
      <c r="G54" s="9"/>
      <c r="H54" s="10"/>
      <c r="I54" s="3"/>
      <c r="J54" s="3"/>
      <c r="K54" s="79"/>
      <c r="L54" s="79"/>
      <c r="M54" s="79"/>
      <c r="N54" s="79"/>
      <c r="O54" s="80"/>
      <c r="P54" s="3"/>
      <c r="Q54" s="81"/>
      <c r="R54" s="55"/>
    </row>
    <row r="55" spans="1:19" ht="48" customHeight="1" x14ac:dyDescent="0.25">
      <c r="C55" s="3"/>
      <c r="D55" s="3"/>
      <c r="E55" s="82" t="s">
        <v>86</v>
      </c>
      <c r="H55" s="3"/>
      <c r="I55" s="83" t="s">
        <v>87</v>
      </c>
      <c r="J55" s="83"/>
      <c r="K55" s="83"/>
      <c r="L55" s="82"/>
      <c r="M55" s="3"/>
      <c r="N55" s="3"/>
      <c r="O55" s="3"/>
      <c r="P55" s="80"/>
      <c r="Q55" s="3"/>
      <c r="R55" s="84"/>
      <c r="S55" s="55"/>
    </row>
    <row r="56" spans="1:19" ht="50.4" customHeight="1" x14ac:dyDescent="0.25">
      <c r="D56" s="85"/>
      <c r="E56" s="82" t="s">
        <v>88</v>
      </c>
      <c r="H56" s="86"/>
      <c r="I56" s="83" t="s">
        <v>89</v>
      </c>
      <c r="J56" s="83"/>
      <c r="K56" s="83"/>
      <c r="L56" s="82"/>
      <c r="M56" s="87"/>
      <c r="N56" s="88"/>
      <c r="O56" s="3"/>
      <c r="P56" s="3"/>
      <c r="Q56" s="3"/>
      <c r="R56" s="55"/>
    </row>
    <row r="57" spans="1:19" ht="37.5" customHeight="1" x14ac:dyDescent="0.5">
      <c r="C57" s="89"/>
      <c r="D57" s="90"/>
      <c r="E57" s="90"/>
      <c r="F57" s="90"/>
      <c r="G57" s="91"/>
      <c r="R57" s="55"/>
    </row>
    <row r="58" spans="1:19" ht="37.5" customHeight="1" x14ac:dyDescent="0.5">
      <c r="C58" s="89"/>
      <c r="D58" s="90"/>
      <c r="E58" s="92"/>
      <c r="F58" s="92"/>
      <c r="G58" s="93"/>
      <c r="R58" s="55"/>
    </row>
    <row r="59" spans="1:19" ht="37.5" customHeight="1" x14ac:dyDescent="0.5">
      <c r="C59" s="89"/>
      <c r="D59" s="94"/>
      <c r="E59" s="89"/>
      <c r="F59" s="89"/>
      <c r="G59" s="91"/>
      <c r="R59" s="55"/>
    </row>
    <row r="60" spans="1:19" ht="37.5" customHeight="1" x14ac:dyDescent="0.5">
      <c r="C60" s="89"/>
      <c r="D60" s="85"/>
      <c r="E60" s="85"/>
      <c r="F60" s="85"/>
      <c r="G60" s="85"/>
      <c r="H60" s="85"/>
      <c r="I60" s="85"/>
      <c r="J60" s="85"/>
      <c r="K60" s="85"/>
      <c r="L60" s="85"/>
      <c r="M60" s="95"/>
      <c r="N60" s="87"/>
      <c r="R60" s="55"/>
    </row>
    <row r="61" spans="1:19" ht="37.5" customHeight="1" x14ac:dyDescent="0.5">
      <c r="C61" s="89"/>
      <c r="D61" s="90"/>
      <c r="E61" s="90"/>
      <c r="F61" s="90"/>
      <c r="G61" s="96"/>
      <c r="H61" s="85"/>
      <c r="I61" s="85"/>
      <c r="J61" s="85"/>
      <c r="K61" s="85"/>
      <c r="L61" s="85"/>
      <c r="M61" s="95"/>
      <c r="N61" s="87"/>
      <c r="R61" s="55"/>
    </row>
    <row r="62" spans="1:19" ht="37.5" customHeight="1" x14ac:dyDescent="0.5">
      <c r="C62" s="89"/>
      <c r="D62" s="90"/>
      <c r="E62" s="90"/>
      <c r="F62" s="90"/>
      <c r="G62" s="96"/>
      <c r="H62" s="85"/>
      <c r="I62" s="85"/>
      <c r="J62" s="85"/>
      <c r="K62" s="85"/>
      <c r="L62" s="85"/>
      <c r="M62" s="95"/>
      <c r="N62" s="87"/>
      <c r="R62" s="55"/>
    </row>
    <row r="63" spans="1:19" ht="37.5" customHeight="1" x14ac:dyDescent="0.5">
      <c r="C63" s="89"/>
      <c r="D63" s="90"/>
      <c r="E63" s="90"/>
      <c r="F63" s="90"/>
      <c r="G63" s="85"/>
      <c r="R63" s="55"/>
    </row>
    <row r="64" spans="1:19" ht="37.5" customHeight="1" x14ac:dyDescent="0.5">
      <c r="C64" s="97"/>
      <c r="D64" s="85"/>
      <c r="E64" s="85"/>
      <c r="F64" s="85"/>
      <c r="G64" s="85"/>
      <c r="R64" s="55"/>
    </row>
    <row r="65" spans="3:7" ht="30.6" x14ac:dyDescent="0.5">
      <c r="C65" s="90"/>
      <c r="D65" s="97"/>
      <c r="E65" s="92"/>
      <c r="F65" s="92"/>
      <c r="G65" s="98"/>
    </row>
    <row r="66" spans="3:7" ht="47.25" customHeight="1" x14ac:dyDescent="0.5">
      <c r="C66" s="85"/>
      <c r="D66" s="90"/>
      <c r="E66" s="98"/>
      <c r="F66" s="98"/>
      <c r="G66" s="96"/>
    </row>
    <row r="67" spans="3:7" ht="30.6" x14ac:dyDescent="0.5">
      <c r="C67" s="85"/>
      <c r="D67" s="90"/>
      <c r="E67" s="98"/>
      <c r="F67" s="98"/>
      <c r="G67" s="96"/>
    </row>
    <row r="68" spans="3:7" ht="30.6" x14ac:dyDescent="0.5">
      <c r="C68" s="97"/>
      <c r="D68" s="97"/>
      <c r="E68" s="92"/>
      <c r="F68" s="92"/>
      <c r="G68" s="98"/>
    </row>
    <row r="69" spans="3:7" ht="30.6" x14ac:dyDescent="0.5">
      <c r="C69" s="90"/>
      <c r="D69" s="98"/>
      <c r="E69" s="96"/>
      <c r="F69" s="96"/>
      <c r="G69" s="95"/>
    </row>
    <row r="70" spans="3:7" ht="30.6" x14ac:dyDescent="0.5">
      <c r="C70" s="89"/>
      <c r="D70" s="85"/>
      <c r="E70" s="85"/>
      <c r="F70" s="85"/>
      <c r="G70" s="99"/>
    </row>
    <row r="71" spans="3:7" ht="30.6" x14ac:dyDescent="0.5">
      <c r="C71" s="89"/>
      <c r="D71" s="89"/>
      <c r="E71" s="89"/>
      <c r="F71" s="89"/>
      <c r="G71" s="100"/>
    </row>
    <row r="72" spans="3:7" ht="29.4" x14ac:dyDescent="0.25">
      <c r="C72" s="85"/>
      <c r="D72" s="85"/>
      <c r="E72" s="85"/>
      <c r="F72" s="85"/>
      <c r="G72" s="95"/>
    </row>
    <row r="73" spans="3:7" ht="30.6" x14ac:dyDescent="0.5">
      <c r="C73" s="90"/>
      <c r="D73" s="98"/>
      <c r="E73" s="96"/>
      <c r="F73" s="96"/>
      <c r="G73" s="87"/>
    </row>
    <row r="74" spans="3:7" ht="30.6" x14ac:dyDescent="0.4">
      <c r="C74" s="101"/>
      <c r="D74" s="98"/>
      <c r="E74" s="102"/>
      <c r="F74" s="102"/>
      <c r="G74" s="87"/>
    </row>
    <row r="75" spans="3:7" ht="30.6" x14ac:dyDescent="0.5">
      <c r="C75" s="90"/>
      <c r="D75" s="86"/>
      <c r="E75" s="103"/>
      <c r="F75" s="103"/>
      <c r="G75" s="95"/>
    </row>
    <row r="76" spans="3:7" ht="36" customHeight="1" x14ac:dyDescent="0.5">
      <c r="C76" s="89"/>
      <c r="E76" s="103"/>
      <c r="F76" s="103"/>
    </row>
    <row r="77" spans="3:7" ht="37.5" customHeight="1" x14ac:dyDescent="0.25">
      <c r="C77" s="85"/>
      <c r="D77" s="85"/>
      <c r="E77" s="99"/>
      <c r="F77" s="99"/>
      <c r="G77" s="95"/>
    </row>
    <row r="78" spans="3:7" ht="30.6" x14ac:dyDescent="0.5">
      <c r="C78" s="89"/>
      <c r="D78" s="89"/>
      <c r="E78" s="89"/>
      <c r="F78" s="89"/>
      <c r="G78" s="89"/>
    </row>
  </sheetData>
  <protectedRanges>
    <protectedRange sqref="C14" name="Data_7_1_1"/>
  </protectedRanges>
  <autoFilter ref="A12:Q12" xr:uid="{9F39948D-E9A9-49CF-B972-9BAF74CA9669}"/>
  <mergeCells count="13">
    <mergeCell ref="I56:K56"/>
    <mergeCell ref="B20:E20"/>
    <mergeCell ref="B48:E48"/>
    <mergeCell ref="A49:A50"/>
    <mergeCell ref="B49:Q50"/>
    <mergeCell ref="B51:E51"/>
    <mergeCell ref="I55:K55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ENERO  2024</vt:lpstr>
      <vt:lpstr>'NOMINA  FIJOS ENERO 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2024-01-31T14:48:31Z</dcterms:created>
  <dcterms:modified xsi:type="dcterms:W3CDTF">2024-01-31T14:49:22Z</dcterms:modified>
</cp:coreProperties>
</file>